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rreyplace-my.sharepoint.com/personal/jennifer_shaw_surreyplace_ca/Documents/All in one/My Documents/OADD Documents/OADD Finance/2020/"/>
    </mc:Choice>
  </mc:AlternateContent>
  <xr:revisionPtr revIDLastSave="3" documentId="13_ncr:1_{951FB21F-1721-4901-8A22-9082A255FBC0}" xr6:coauthVersionLast="45" xr6:coauthVersionMax="45" xr10:uidLastSave="{370B6AD7-DDBC-4C1A-88D6-2062A2B36439}"/>
  <bookViews>
    <workbookView xWindow="-113" yWindow="-113" windowWidth="24267" windowHeight="13148" firstSheet="1" activeTab="1" xr2:uid="{00000000-000D-0000-FFFF-FFFF00000000}"/>
  </bookViews>
  <sheets>
    <sheet name="Options" sheetId="34" state="hidden" r:id="rId1"/>
    <sheet name="Balance Sheet" sheetId="7" r:id="rId2"/>
    <sheet name="Sheet1" sheetId="61" state="veryHidden" r:id="rId3"/>
    <sheet name="Sheet2" sheetId="62" state="veryHidden" r:id="rId4"/>
    <sheet name="Sheet3" sheetId="63" state="veryHidden" r:id="rId5"/>
    <sheet name="Sheet4" sheetId="64" state="veryHidden" r:id="rId6"/>
    <sheet name="Sheet5" sheetId="95" state="veryHidden" r:id="rId7"/>
    <sheet name="Sheet6" sheetId="96" state="very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7" l="1"/>
  <c r="D10" i="7" l="1"/>
  <c r="E10" i="7"/>
  <c r="D11" i="7"/>
  <c r="E11" i="7"/>
  <c r="D12" i="7"/>
  <c r="E12" i="7"/>
  <c r="D13" i="7"/>
  <c r="E13" i="7"/>
  <c r="D14" i="7"/>
  <c r="E14" i="7"/>
  <c r="D15" i="7"/>
  <c r="E15" i="7"/>
  <c r="D16" i="7"/>
  <c r="E16" i="7"/>
  <c r="D18" i="7"/>
  <c r="E18" i="7"/>
  <c r="D19" i="7"/>
  <c r="E19" i="7"/>
  <c r="D20" i="7"/>
  <c r="E20" i="7"/>
  <c r="D25" i="7"/>
  <c r="E25" i="7"/>
  <c r="D26" i="7"/>
  <c r="E26" i="7"/>
  <c r="D27" i="7"/>
  <c r="E27" i="7"/>
  <c r="D28" i="7"/>
  <c r="E28" i="7"/>
  <c r="D29" i="7"/>
  <c r="E29" i="7"/>
  <c r="D30" i="7"/>
  <c r="E30" i="7"/>
  <c r="D31" i="7"/>
  <c r="E31" i="7"/>
  <c r="D32" i="7"/>
  <c r="E32" i="7"/>
  <c r="D35" i="7"/>
  <c r="E35" i="7"/>
  <c r="D36" i="7"/>
  <c r="E36" i="7"/>
  <c r="D37" i="7"/>
  <c r="E37" i="7"/>
  <c r="D38" i="7"/>
  <c r="E38" i="7"/>
  <c r="D40" i="7"/>
  <c r="E40" i="7"/>
  <c r="C2" i="34"/>
  <c r="C3" i="34"/>
</calcChain>
</file>

<file path=xl/sharedStrings.xml><?xml version="1.0" encoding="utf-8"?>
<sst xmlns="http://schemas.openxmlformats.org/spreadsheetml/2006/main" count="380" uniqueCount="118">
  <si>
    <t>CURRENT</t>
  </si>
  <si>
    <t>BALANCE</t>
  </si>
  <si>
    <t>CURRENT ASSETS</t>
  </si>
  <si>
    <t xml:space="preserve">      TOTAL CURRENT ASSETS</t>
  </si>
  <si>
    <t>LIABILITIES AND SURPLUS</t>
  </si>
  <si>
    <t xml:space="preserve">       TOTAL LIABILITIES</t>
  </si>
  <si>
    <t>NET ASSETS</t>
  </si>
  <si>
    <t xml:space="preserve">       CLOSING BALANCE </t>
  </si>
  <si>
    <t xml:space="preserve">       TOTAL LIABILITIES &amp; SURPLUS</t>
  </si>
  <si>
    <t>BALANCE SHEET AS AT</t>
  </si>
  <si>
    <t>hide</t>
  </si>
  <si>
    <t xml:space="preserve">   SHORT TERM INVESTMENTS</t>
  </si>
  <si>
    <t xml:space="preserve">   ACCOUNTS RECEIVABLE - OTHER</t>
  </si>
  <si>
    <t xml:space="preserve">   PREPAID EXPENSES</t>
  </si>
  <si>
    <t xml:space="preserve">   ACCOUNTS PAYABLE</t>
  </si>
  <si>
    <t xml:space="preserve">   OTHER ACCOUNTS PAYABLE</t>
  </si>
  <si>
    <t xml:space="preserve">   ACCRUED LIABILITIES</t>
  </si>
  <si>
    <t xml:space="preserve">   DEFERRED REVENUE</t>
  </si>
  <si>
    <t xml:space="preserve">   OPENING BALANCE: UNRESTRICTED OPERATING</t>
  </si>
  <si>
    <t xml:space="preserve">   OPENING BALANCE: RESERVE FUND</t>
  </si>
  <si>
    <t xml:space="preserve">   EXCESS/(DEFICIENCY) OF REVENUES OVER EXPENSES</t>
  </si>
  <si>
    <t xml:space="preserve">     TOTAL ASSETS</t>
  </si>
  <si>
    <t>Title</t>
  </si>
  <si>
    <t>Value</t>
  </si>
  <si>
    <t>Lookup+Hide</t>
  </si>
  <si>
    <t>Tooltip+Hide</t>
  </si>
  <si>
    <t>Option</t>
  </si>
  <si>
    <t>Report End Date</t>
  </si>
  <si>
    <t>Last Fiscal Year Ending Date</t>
  </si>
  <si>
    <t>Ontario Association On Developmental Disabilities</t>
  </si>
  <si>
    <t>=NL("Lookup","G/L Entry","Posting Date")</t>
  </si>
  <si>
    <t>=NP("Eval","=Options!$C$2")</t>
  </si>
  <si>
    <t>=NP("Eval","=Options!$c$3")</t>
  </si>
  <si>
    <t>=gl("Balance",B10,,D$4)</t>
  </si>
  <si>
    <t>=gl("Balance",B10,,$E$7)</t>
  </si>
  <si>
    <t>=gl("Balance",B11,,D$4)</t>
  </si>
  <si>
    <t>=gl("Balance",B11,,$E$7)</t>
  </si>
  <si>
    <t>=gl("Balance",B12,,D$4)</t>
  </si>
  <si>
    <t>=gl("Balance",B12,,$E$7)</t>
  </si>
  <si>
    <t>=gl("Balance",B13,,D$4)</t>
  </si>
  <si>
    <t>=gl("Balance",B13,,$E$7)</t>
  </si>
  <si>
    <t>=gl("Balance",B14,,D$4)</t>
  </si>
  <si>
    <t>=gl("Balance",B14,,$E$7)</t>
  </si>
  <si>
    <t>=gl("Balance",B15,,D$4)</t>
  </si>
  <si>
    <t>=gl("Balance",B15,,$E$7)</t>
  </si>
  <si>
    <t>12100</t>
  </si>
  <si>
    <t>=gl("Balance",B18,,D$4)</t>
  </si>
  <si>
    <t>=gl("Balance",B18,,$E$7)</t>
  </si>
  <si>
    <t>=gl("Balance",B19,,D$4)</t>
  </si>
  <si>
    <t>=gl("Balance",B19,,$E$7)</t>
  </si>
  <si>
    <t>14100</t>
  </si>
  <si>
    <t>21100</t>
  </si>
  <si>
    <t>25100</t>
  </si>
  <si>
    <t>31500</t>
  </si>
  <si>
    <t>Lookup</t>
  </si>
  <si>
    <t>�</t>
  </si>
  <si>
    <t xml:space="preserve">   ROYAL BANK OPERATING</t>
  </si>
  <si>
    <t xml:space="preserve">   SCOTIA BANK OPERATING</t>
  </si>
  <si>
    <t xml:space="preserve">   ACCOUNTS RECEIVABLE </t>
  </si>
  <si>
    <t xml:space="preserve">   ACCOUNTS RECEIVABLE - GST/ITC</t>
  </si>
  <si>
    <t xml:space="preserve">   INVENTORY - DDO TEXTBOOK</t>
  </si>
  <si>
    <t xml:space="preserve">   GST/HST PAYABLE</t>
  </si>
  <si>
    <t xml:space="preserve">   RESTRICTED FUND</t>
  </si>
  <si>
    <t>12300</t>
  </si>
  <si>
    <t>12325</t>
  </si>
  <si>
    <t>13100</t>
  </si>
  <si>
    <t>13160</t>
  </si>
  <si>
    <t>13900</t>
  </si>
  <si>
    <t>=SUM(D10:D15)</t>
  </si>
  <si>
    <t>=SUM(E10:E15)</t>
  </si>
  <si>
    <t>15100</t>
  </si>
  <si>
    <t>=SUM(D18:D18)+D16+D19</t>
  </si>
  <si>
    <t>=SUM(E18:E18)+E16+E19</t>
  </si>
  <si>
    <t>21200</t>
  </si>
  <si>
    <t>23600</t>
  </si>
  <si>
    <t>23610</t>
  </si>
  <si>
    <t>24100</t>
  </si>
  <si>
    <t>31000</t>
  </si>
  <si>
    <t xml:space="preserve">   OTHER AP - GREAT LAKES SOCIETY</t>
  </si>
  <si>
    <t>23605</t>
  </si>
  <si>
    <t>=SUM(D25:D31)</t>
  </si>
  <si>
    <t>=SUM(E25:E31)</t>
  </si>
  <si>
    <t>=SUM(D35:D37)</t>
  </si>
  <si>
    <t>=SUM(E35:E37)</t>
  </si>
  <si>
    <t>=D32+D38</t>
  </si>
  <si>
    <t>=E32+E38</t>
  </si>
  <si>
    <t>40000..69990</t>
  </si>
  <si>
    <t>Auto+Hide+HideSheet+Formulas=Sheet1,Sheet2+FormulasOnly</t>
  </si>
  <si>
    <t>auto+hide+values+lock+Formulas=Sheet3,Sheet4+FormulasOnly</t>
  </si>
  <si>
    <t>Auto+Hide+HideSheet+Formulas=Sheet5,Sheet1,Sheet2</t>
  </si>
  <si>
    <t>Auto+Hide+HideSheet+Formulas=Sheet5,Sheet1,Sheet2+FormulasOnly</t>
  </si>
  <si>
    <t>auto+hide+values+lock+Formulas=Sheet6,Sheet3,Sheet4</t>
  </si>
  <si>
    <t>auto+hide+values+lock+Formulas=Sheet6,Sheet3,Sheet4+FormulasOnly</t>
  </si>
  <si>
    <t>=-gl("Balance",B25,,D$4)</t>
  </si>
  <si>
    <t>=-gl("Balance",B25,,$E$7)</t>
  </si>
  <si>
    <t>=-gl("Balance",B26,,D$4)</t>
  </si>
  <si>
    <t>=-gl("Balance",B26,,$E$7)</t>
  </si>
  <si>
    <t>=-gl("Balance",B27,,D$4)</t>
  </si>
  <si>
    <t>=-gl("Balance",B27,,$E$7)</t>
  </si>
  <si>
    <t>=-gl("Balance",B28,,D$4)</t>
  </si>
  <si>
    <t>=-gl("Balance",B28,,$E$7)</t>
  </si>
  <si>
    <t>=-gl("Balance",B29,,D$4)</t>
  </si>
  <si>
    <t>=-gl("Balance",B29,,$E$7)</t>
  </si>
  <si>
    <t>=-gl("Balance",B30,,D$4)</t>
  </si>
  <si>
    <t>=-gl("Balance",B30,,$E$7)</t>
  </si>
  <si>
    <t>=-gl("Balance",B31,,D$4)</t>
  </si>
  <si>
    <t>=-gl("Balance",B31,,$E$7)</t>
  </si>
  <si>
    <t>=-gl("Balance",B35,,D$4)</t>
  </si>
  <si>
    <t>=-gl("Balance",B35,,$E$7)</t>
  </si>
  <si>
    <t>=-gl("Balance",B36,,D$4)</t>
  </si>
  <si>
    <t>=-gl("Balance",B36,,$E$7)</t>
  </si>
  <si>
    <t>=-gl("Balance",B37,,D$4)</t>
  </si>
  <si>
    <t>=-gl("Balance",B37,,$E$7)</t>
  </si>
  <si>
    <t>="12/31/19"</t>
  </si>
  <si>
    <t>12/31/19</t>
  </si>
  <si>
    <t>="11/30/20"</t>
  </si>
  <si>
    <t>11/30/20</t>
  </si>
  <si>
    <t>HST owing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</si>
</sst>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m/d/yyyy;@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2" fillId="0" borderId="0" xfId="2" applyFont="1" applyFill="1"/>
    <xf numFmtId="0" fontId="0" fillId="0" borderId="0" xfId="0" applyFill="1" applyAlignment="1">
      <alignment horizontal="center"/>
    </xf>
    <xf numFmtId="43" fontId="0" fillId="0" borderId="0" xfId="1" applyFont="1" applyFill="1"/>
    <xf numFmtId="0" fontId="4" fillId="0" borderId="0" xfId="2" applyFont="1" applyFill="1" applyAlignment="1">
      <alignment horizontal="center"/>
    </xf>
    <xf numFmtId="43" fontId="2" fillId="0" borderId="0" xfId="1" applyFont="1" applyFill="1"/>
    <xf numFmtId="43" fontId="4" fillId="0" borderId="0" xfId="1" applyFont="1" applyFill="1" applyAlignment="1">
      <alignment horizontal="center"/>
    </xf>
    <xf numFmtId="164" fontId="2" fillId="0" borderId="0" xfId="2" applyNumberFormat="1" applyFont="1" applyFill="1"/>
    <xf numFmtId="0" fontId="3" fillId="0" borderId="0" xfId="2" applyFont="1" applyFill="1"/>
    <xf numFmtId="0" fontId="4" fillId="0" borderId="0" xfId="2" applyFont="1" applyFill="1"/>
    <xf numFmtId="43" fontId="2" fillId="0" borderId="0" xfId="1" applyFont="1" applyFill="1" applyBorder="1"/>
    <xf numFmtId="0" fontId="5" fillId="0" borderId="0" xfId="0" applyFont="1" applyFill="1" applyAlignment="1">
      <alignment horizontal="center"/>
    </xf>
    <xf numFmtId="43" fontId="2" fillId="0" borderId="2" xfId="1" applyFont="1" applyFill="1" applyBorder="1"/>
    <xf numFmtId="165" fontId="4" fillId="0" borderId="0" xfId="1" applyNumberFormat="1" applyFont="1" applyFill="1" applyAlignment="1">
      <alignment horizontal="center"/>
    </xf>
    <xf numFmtId="165" fontId="4" fillId="2" borderId="0" xfId="1" applyNumberFormat="1" applyFont="1" applyFill="1" applyAlignment="1">
      <alignment horizontal="center"/>
    </xf>
    <xf numFmtId="43" fontId="4" fillId="0" borderId="1" xfId="1" applyFont="1" applyFill="1" applyBorder="1"/>
    <xf numFmtId="43" fontId="4" fillId="0" borderId="3" xfId="1" applyFont="1" applyFill="1" applyBorder="1"/>
    <xf numFmtId="14" fontId="0" fillId="0" borderId="0" xfId="0" applyNumberFormat="1"/>
    <xf numFmtId="0" fontId="0" fillId="0" borderId="0" xfId="0" quotePrefix="1"/>
    <xf numFmtId="43" fontId="0" fillId="0" borderId="0" xfId="0" applyNumberFormat="1"/>
  </cellXfs>
  <cellStyles count="7">
    <cellStyle name="Comma" xfId="1" builtinId="3"/>
    <cellStyle name="Comma 2" xfId="6" xr:uid="{00000000-0005-0000-0000-000001000000}"/>
    <cellStyle name="Normal" xfId="0" builtinId="0"/>
    <cellStyle name="Normal 2" xfId="2" xr:uid="{00000000-0005-0000-0000-000003000000}"/>
    <cellStyle name="Normal 2 10" xfId="4" xr:uid="{00000000-0005-0000-0000-000004000000}"/>
    <cellStyle name="Normal 2 3" xfId="5" xr:uid="{00000000-0005-0000-0000-000005000000}"/>
    <cellStyle name="Normal 3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C1121-16A0-4A98-8476-5A1C5B59F4A3}">
  <dimension ref="A1:E3"/>
  <sheetViews>
    <sheetView topLeftCell="B2" workbookViewId="0">
      <selection activeCell="B15" sqref="B15"/>
    </sheetView>
  </sheetViews>
  <sheetFormatPr defaultRowHeight="12.55" x14ac:dyDescent="0.2"/>
  <cols>
    <col min="1" max="1" width="19.6640625" hidden="1" customWidth="1"/>
    <col min="2" max="2" width="25.88671875" bestFit="1" customWidth="1"/>
    <col min="3" max="3" width="9.109375" bestFit="1" customWidth="1"/>
    <col min="4" max="4" width="11.88671875" hidden="1" customWidth="1"/>
    <col min="5" max="5" width="9.109375" hidden="1" customWidth="1"/>
  </cols>
  <sheetData>
    <row r="1" spans="1:5" hidden="1" x14ac:dyDescent="0.2">
      <c r="A1" t="s">
        <v>89</v>
      </c>
      <c r="B1" t="s">
        <v>22</v>
      </c>
      <c r="C1" t="s">
        <v>23</v>
      </c>
      <c r="D1" t="s">
        <v>24</v>
      </c>
      <c r="E1" t="s">
        <v>25</v>
      </c>
    </row>
    <row r="2" spans="1:5" x14ac:dyDescent="0.2">
      <c r="A2" t="s">
        <v>26</v>
      </c>
      <c r="B2" t="s">
        <v>27</v>
      </c>
      <c r="C2" t="str">
        <f>"11/30/20"</f>
        <v>11/30/20</v>
      </c>
      <c r="D2" t="s">
        <v>54</v>
      </c>
    </row>
    <row r="3" spans="1:5" x14ac:dyDescent="0.2">
      <c r="A3" t="s">
        <v>26</v>
      </c>
      <c r="B3" t="s">
        <v>28</v>
      </c>
      <c r="C3" t="str">
        <f>"12/31/19"</f>
        <v>12/31/19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3"/>
  <sheetViews>
    <sheetView tabSelected="1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G21" sqref="G21"/>
    </sheetView>
  </sheetViews>
  <sheetFormatPr defaultRowHeight="12.55" x14ac:dyDescent="0.2"/>
  <cols>
    <col min="1" max="1" width="20.33203125" style="1" hidden="1" customWidth="1"/>
    <col min="2" max="2" width="34" style="3" hidden="1" customWidth="1"/>
    <col min="3" max="3" width="54.88671875" style="1" bestFit="1" customWidth="1"/>
    <col min="4" max="5" width="15.6640625" style="4" customWidth="1"/>
    <col min="9" max="9" width="9.109375" customWidth="1"/>
  </cols>
  <sheetData>
    <row r="1" spans="1:5" hidden="1" x14ac:dyDescent="0.2">
      <c r="A1" s="1" t="s">
        <v>91</v>
      </c>
      <c r="B1" s="3" t="s">
        <v>10</v>
      </c>
    </row>
    <row r="2" spans="1:5" x14ac:dyDescent="0.2">
      <c r="C2" s="2"/>
      <c r="D2" s="5" t="s">
        <v>29</v>
      </c>
      <c r="E2" s="6"/>
    </row>
    <row r="3" spans="1:5" x14ac:dyDescent="0.2">
      <c r="C3" s="2"/>
      <c r="D3" s="5" t="s">
        <v>9</v>
      </c>
      <c r="E3" s="6"/>
    </row>
    <row r="4" spans="1:5" x14ac:dyDescent="0.2">
      <c r="C4" s="2"/>
      <c r="D4" s="15" t="s">
        <v>116</v>
      </c>
      <c r="E4" s="6"/>
    </row>
    <row r="5" spans="1:5" x14ac:dyDescent="0.2">
      <c r="C5" s="2"/>
      <c r="D5" s="6"/>
      <c r="E5" s="6"/>
    </row>
    <row r="6" spans="1:5" x14ac:dyDescent="0.2">
      <c r="C6" s="2"/>
      <c r="D6" s="7" t="s">
        <v>0</v>
      </c>
      <c r="E6" s="7" t="s">
        <v>1</v>
      </c>
    </row>
    <row r="7" spans="1:5" x14ac:dyDescent="0.2">
      <c r="C7" s="8"/>
      <c r="D7" s="7" t="s">
        <v>1</v>
      </c>
      <c r="E7" s="14" t="s">
        <v>114</v>
      </c>
    </row>
    <row r="8" spans="1:5" x14ac:dyDescent="0.2">
      <c r="C8" s="2"/>
      <c r="D8" s="6"/>
      <c r="E8" s="6"/>
    </row>
    <row r="9" spans="1:5" x14ac:dyDescent="0.2">
      <c r="C9" s="9" t="s">
        <v>2</v>
      </c>
      <c r="D9" s="6"/>
      <c r="E9" s="6"/>
    </row>
    <row r="10" spans="1:5" x14ac:dyDescent="0.2">
      <c r="B10" s="3">
        <v>12300</v>
      </c>
      <c r="C10" s="2" t="s">
        <v>56</v>
      </c>
      <c r="D10" s="6">
        <f>95220.29</f>
        <v>95220.29</v>
      </c>
      <c r="E10" s="6">
        <f>107763.63</f>
        <v>107763.63</v>
      </c>
    </row>
    <row r="11" spans="1:5" x14ac:dyDescent="0.2">
      <c r="B11" s="3">
        <v>12325</v>
      </c>
      <c r="C11" s="2" t="s">
        <v>57</v>
      </c>
      <c r="D11" s="6">
        <f>29.16</f>
        <v>29.16</v>
      </c>
      <c r="E11" s="6">
        <f>62.16</f>
        <v>62.16</v>
      </c>
    </row>
    <row r="12" spans="1:5" x14ac:dyDescent="0.2">
      <c r="B12" s="3">
        <v>12100</v>
      </c>
      <c r="C12" s="2" t="s">
        <v>11</v>
      </c>
      <c r="D12" s="6">
        <f>32279.87</f>
        <v>32279.87</v>
      </c>
      <c r="E12" s="6">
        <f>31751.71</f>
        <v>31751.71</v>
      </c>
    </row>
    <row r="13" spans="1:5" x14ac:dyDescent="0.2">
      <c r="B13" s="3">
        <v>13100</v>
      </c>
      <c r="C13" s="2" t="s">
        <v>58</v>
      </c>
      <c r="D13" s="6">
        <f>0</f>
        <v>0</v>
      </c>
      <c r="E13" s="6">
        <f>2827.28</f>
        <v>2827.28</v>
      </c>
    </row>
    <row r="14" spans="1:5" x14ac:dyDescent="0.2">
      <c r="B14" s="3">
        <v>13160</v>
      </c>
      <c r="C14" s="2" t="s">
        <v>59</v>
      </c>
      <c r="D14" s="6">
        <f>26056.54</f>
        <v>26056.54</v>
      </c>
      <c r="E14" s="6">
        <f>16935.01</f>
        <v>16935.009999999998</v>
      </c>
    </row>
    <row r="15" spans="1:5" x14ac:dyDescent="0.2">
      <c r="B15" s="3">
        <v>13900</v>
      </c>
      <c r="C15" s="2" t="s">
        <v>12</v>
      </c>
      <c r="D15" s="6">
        <f>0</f>
        <v>0</v>
      </c>
      <c r="E15" s="6">
        <f>0</f>
        <v>0</v>
      </c>
    </row>
    <row r="16" spans="1:5" x14ac:dyDescent="0.2">
      <c r="C16" s="10" t="s">
        <v>3</v>
      </c>
      <c r="D16" s="16">
        <f>SUM(D10:D15)</f>
        <v>153585.85999999999</v>
      </c>
      <c r="E16" s="16">
        <f>SUM(E10:E15)</f>
        <v>159339.79</v>
      </c>
    </row>
    <row r="17" spans="2:7" x14ac:dyDescent="0.2">
      <c r="C17" s="2"/>
      <c r="D17" s="6"/>
      <c r="E17" s="6"/>
      <c r="G17" t="s">
        <v>117</v>
      </c>
    </row>
    <row r="18" spans="2:7" x14ac:dyDescent="0.2">
      <c r="B18" s="3">
        <v>14100</v>
      </c>
      <c r="C18" s="2" t="s">
        <v>13</v>
      </c>
      <c r="D18" s="6">
        <f>2112.76</f>
        <v>2112.7600000000002</v>
      </c>
      <c r="E18" s="6">
        <f>3785.91</f>
        <v>3785.91</v>
      </c>
      <c r="G18" s="20">
        <f>D26-D14</f>
        <v>715.11999999999898</v>
      </c>
    </row>
    <row r="19" spans="2:7" x14ac:dyDescent="0.2">
      <c r="B19" s="3">
        <v>15100</v>
      </c>
      <c r="C19" s="2" t="s">
        <v>60</v>
      </c>
      <c r="D19" s="6">
        <f>0</f>
        <v>0</v>
      </c>
      <c r="E19" s="6">
        <f>912.24</f>
        <v>912.24</v>
      </c>
    </row>
    <row r="20" spans="2:7" x14ac:dyDescent="0.2">
      <c r="C20" s="10" t="s">
        <v>21</v>
      </c>
      <c r="D20" s="16">
        <f>SUM(D18:D18)+D16+D19</f>
        <v>155698.62</v>
      </c>
      <c r="E20" s="16">
        <f>SUM(E18:E18)+E16+E19</f>
        <v>164037.94</v>
      </c>
    </row>
    <row r="21" spans="2:7" x14ac:dyDescent="0.2">
      <c r="C21" s="2"/>
      <c r="D21" s="11"/>
      <c r="E21" s="11"/>
    </row>
    <row r="22" spans="2:7" x14ac:dyDescent="0.2">
      <c r="C22" s="2"/>
      <c r="D22" s="11"/>
      <c r="E22" s="11"/>
    </row>
    <row r="23" spans="2:7" x14ac:dyDescent="0.2">
      <c r="C23" s="9" t="s">
        <v>4</v>
      </c>
      <c r="D23" s="6"/>
      <c r="E23" s="6"/>
    </row>
    <row r="24" spans="2:7" x14ac:dyDescent="0.2">
      <c r="C24" s="2"/>
      <c r="D24" s="6"/>
      <c r="E24" s="6"/>
    </row>
    <row r="25" spans="2:7" x14ac:dyDescent="0.2">
      <c r="B25" s="3">
        <v>21100</v>
      </c>
      <c r="C25" s="2" t="s">
        <v>14</v>
      </c>
      <c r="D25" s="6">
        <f>0</f>
        <v>0</v>
      </c>
      <c r="E25" s="6">
        <f>3711.91</f>
        <v>3711.91</v>
      </c>
    </row>
    <row r="26" spans="2:7" x14ac:dyDescent="0.2">
      <c r="B26" s="3">
        <v>21200</v>
      </c>
      <c r="C26" s="2" t="s">
        <v>61</v>
      </c>
      <c r="D26" s="6">
        <f>26771.66</f>
        <v>26771.66</v>
      </c>
      <c r="E26" s="6">
        <f>16698.17</f>
        <v>16698.169999999998</v>
      </c>
    </row>
    <row r="27" spans="2:7" x14ac:dyDescent="0.2">
      <c r="B27" s="3">
        <v>23600</v>
      </c>
      <c r="C27" s="2" t="s">
        <v>15</v>
      </c>
      <c r="D27" s="6">
        <f>11316.74</f>
        <v>11316.74</v>
      </c>
      <c r="E27" s="6">
        <f>0</f>
        <v>0</v>
      </c>
    </row>
    <row r="28" spans="2:7" x14ac:dyDescent="0.2">
      <c r="B28" s="3">
        <v>23605</v>
      </c>
      <c r="C28" s="2" t="s">
        <v>78</v>
      </c>
      <c r="D28" s="6">
        <f>-438.76</f>
        <v>-438.76</v>
      </c>
      <c r="E28" s="6">
        <f>-32.42</f>
        <v>-32.42</v>
      </c>
    </row>
    <row r="29" spans="2:7" x14ac:dyDescent="0.2">
      <c r="B29" s="3">
        <v>23610</v>
      </c>
      <c r="C29" s="2" t="s">
        <v>62</v>
      </c>
      <c r="D29" s="6">
        <f>34937.7</f>
        <v>34937.699999999997</v>
      </c>
      <c r="E29" s="6">
        <f>34937.7</f>
        <v>34937.699999999997</v>
      </c>
    </row>
    <row r="30" spans="2:7" x14ac:dyDescent="0.2">
      <c r="B30" s="3">
        <v>24100</v>
      </c>
      <c r="C30" s="2" t="s">
        <v>16</v>
      </c>
      <c r="D30" s="6">
        <f>6364.1</f>
        <v>6364.1</v>
      </c>
      <c r="E30" s="6">
        <f>20358.3</f>
        <v>20358.3</v>
      </c>
    </row>
    <row r="31" spans="2:7" x14ac:dyDescent="0.2">
      <c r="B31" s="3">
        <v>25100</v>
      </c>
      <c r="C31" s="2" t="s">
        <v>17</v>
      </c>
      <c r="D31" s="6">
        <f>2224.43</f>
        <v>2224.4299999999998</v>
      </c>
      <c r="E31" s="6">
        <f>7676.99</f>
        <v>7676.99</v>
      </c>
    </row>
    <row r="32" spans="2:7" x14ac:dyDescent="0.2">
      <c r="C32" s="10" t="s">
        <v>5</v>
      </c>
      <c r="D32" s="16">
        <f>SUM(D25:D31)</f>
        <v>81175.87</v>
      </c>
      <c r="E32" s="16">
        <f>SUM(E25:E31)</f>
        <v>83350.650000000009</v>
      </c>
    </row>
    <row r="33" spans="2:12" x14ac:dyDescent="0.2">
      <c r="C33" s="2"/>
      <c r="D33" s="6"/>
      <c r="E33" s="6"/>
    </row>
    <row r="34" spans="2:12" x14ac:dyDescent="0.2">
      <c r="C34" s="10" t="s">
        <v>6</v>
      </c>
      <c r="D34" s="6"/>
      <c r="E34" s="6"/>
    </row>
    <row r="35" spans="2:12" x14ac:dyDescent="0.2">
      <c r="B35" s="12">
        <v>31000</v>
      </c>
      <c r="C35" s="2" t="s">
        <v>18</v>
      </c>
      <c r="D35" s="6">
        <f>80687.29</f>
        <v>80687.289999999994</v>
      </c>
      <c r="E35" s="6">
        <f>73253.9</f>
        <v>73253.899999999994</v>
      </c>
    </row>
    <row r="36" spans="2:12" x14ac:dyDescent="0.2">
      <c r="B36" s="3">
        <v>31500</v>
      </c>
      <c r="C36" s="2" t="s">
        <v>19</v>
      </c>
      <c r="D36" s="6">
        <f>0</f>
        <v>0</v>
      </c>
      <c r="E36" s="6">
        <f>0</f>
        <v>0</v>
      </c>
    </row>
    <row r="37" spans="2:12" x14ac:dyDescent="0.2">
      <c r="B37" s="12" t="s">
        <v>86</v>
      </c>
      <c r="C37" s="2" t="s">
        <v>20</v>
      </c>
      <c r="D37" s="6">
        <f>-6164.54</f>
        <v>-6164.54</v>
      </c>
      <c r="E37" s="6">
        <f>7433.39</f>
        <v>7433.39</v>
      </c>
    </row>
    <row r="38" spans="2:12" x14ac:dyDescent="0.2">
      <c r="C38" s="10" t="s">
        <v>7</v>
      </c>
      <c r="D38" s="16">
        <f>SUM(D35:D37)</f>
        <v>74522.75</v>
      </c>
      <c r="E38" s="16">
        <f>SUM(E35:E37)</f>
        <v>80687.289999999994</v>
      </c>
    </row>
    <row r="39" spans="2:12" x14ac:dyDescent="0.2">
      <c r="C39" s="2"/>
      <c r="D39" s="13"/>
      <c r="E39" s="13"/>
    </row>
    <row r="40" spans="2:12" ht="13.15" thickBot="1" x14ac:dyDescent="0.25">
      <c r="C40" s="10" t="s">
        <v>8</v>
      </c>
      <c r="D40" s="17">
        <f>D32+D38</f>
        <v>155698.62</v>
      </c>
      <c r="E40" s="17">
        <f>E32+E38</f>
        <v>164037.94</v>
      </c>
    </row>
    <row r="41" spans="2:12" ht="13.15" thickTop="1" x14ac:dyDescent="0.2"/>
    <row r="42" spans="2:12" x14ac:dyDescent="0.2">
      <c r="F42" s="18"/>
    </row>
    <row r="43" spans="2:12" x14ac:dyDescent="0.2">
      <c r="G43" s="18"/>
    </row>
    <row r="44" spans="2:12" x14ac:dyDescent="0.2">
      <c r="H44" s="18"/>
    </row>
    <row r="45" spans="2:12" x14ac:dyDescent="0.2">
      <c r="I45" s="18"/>
    </row>
    <row r="46" spans="2:12" x14ac:dyDescent="0.2">
      <c r="J46" s="18"/>
    </row>
    <row r="47" spans="2:12" x14ac:dyDescent="0.2">
      <c r="K47" s="18"/>
    </row>
    <row r="48" spans="2:12" x14ac:dyDescent="0.2">
      <c r="L48" s="18"/>
    </row>
    <row r="49" spans="13:27" x14ac:dyDescent="0.2">
      <c r="M49" s="18"/>
    </row>
    <row r="50" spans="13:27" x14ac:dyDescent="0.2">
      <c r="N50" s="18"/>
    </row>
    <row r="51" spans="13:27" x14ac:dyDescent="0.2">
      <c r="O51" s="18"/>
    </row>
    <row r="52" spans="13:27" x14ac:dyDescent="0.2">
      <c r="P52" s="18"/>
    </row>
    <row r="53" spans="13:27" x14ac:dyDescent="0.2">
      <c r="Q53" s="18"/>
    </row>
    <row r="54" spans="13:27" x14ac:dyDescent="0.2">
      <c r="R54" s="18"/>
    </row>
    <row r="55" spans="13:27" x14ac:dyDescent="0.2">
      <c r="S55" s="18"/>
    </row>
    <row r="56" spans="13:27" x14ac:dyDescent="0.2">
      <c r="T56" s="18"/>
    </row>
    <row r="57" spans="13:27" x14ac:dyDescent="0.2">
      <c r="U57" s="18"/>
    </row>
    <row r="58" spans="13:27" x14ac:dyDescent="0.2">
      <c r="V58" s="18"/>
    </row>
    <row r="59" spans="13:27" x14ac:dyDescent="0.2">
      <c r="W59" s="18"/>
    </row>
    <row r="60" spans="13:27" x14ac:dyDescent="0.2">
      <c r="X60" s="18"/>
    </row>
    <row r="61" spans="13:27" x14ac:dyDescent="0.2">
      <c r="Y61" s="18"/>
    </row>
    <row r="62" spans="13:27" x14ac:dyDescent="0.2">
      <c r="Z62" s="18"/>
    </row>
    <row r="63" spans="13:27" x14ac:dyDescent="0.2">
      <c r="AA63" s="1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7FCE0-6638-4DB9-8B9E-6743FBC0517B}">
  <dimension ref="A1:E3"/>
  <sheetViews>
    <sheetView workbookViewId="0"/>
  </sheetViews>
  <sheetFormatPr defaultRowHeight="12.55" x14ac:dyDescent="0.2"/>
  <sheetData>
    <row r="1" spans="1:5" x14ac:dyDescent="0.2">
      <c r="A1" s="19" t="s">
        <v>87</v>
      </c>
      <c r="B1" s="19" t="s">
        <v>22</v>
      </c>
      <c r="C1" s="19" t="s">
        <v>23</v>
      </c>
      <c r="D1" s="19" t="s">
        <v>24</v>
      </c>
      <c r="E1" s="19" t="s">
        <v>25</v>
      </c>
    </row>
    <row r="2" spans="1:5" x14ac:dyDescent="0.2">
      <c r="A2" s="19" t="s">
        <v>26</v>
      </c>
      <c r="B2" s="19" t="s">
        <v>27</v>
      </c>
      <c r="C2" s="19" t="s">
        <v>115</v>
      </c>
      <c r="D2" s="19" t="s">
        <v>30</v>
      </c>
    </row>
    <row r="3" spans="1:5" x14ac:dyDescent="0.2">
      <c r="A3" s="19" t="s">
        <v>26</v>
      </c>
      <c r="B3" s="19" t="s">
        <v>28</v>
      </c>
      <c r="C3" s="19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66262-EAB3-4C22-A507-DF9836C15AC4}">
  <dimension ref="A1:E3"/>
  <sheetViews>
    <sheetView workbookViewId="0"/>
  </sheetViews>
  <sheetFormatPr defaultRowHeight="12.55" x14ac:dyDescent="0.2"/>
  <sheetData>
    <row r="1" spans="1:5" x14ac:dyDescent="0.2">
      <c r="A1" s="19" t="s">
        <v>87</v>
      </c>
      <c r="B1" s="19" t="s">
        <v>22</v>
      </c>
      <c r="C1" s="19" t="s">
        <v>23</v>
      </c>
      <c r="D1" s="19" t="s">
        <v>24</v>
      </c>
      <c r="E1" s="19" t="s">
        <v>25</v>
      </c>
    </row>
    <row r="2" spans="1:5" x14ac:dyDescent="0.2">
      <c r="A2" s="19" t="s">
        <v>26</v>
      </c>
      <c r="B2" s="19" t="s">
        <v>27</v>
      </c>
      <c r="C2" s="19" t="s">
        <v>115</v>
      </c>
      <c r="D2" s="19" t="s">
        <v>30</v>
      </c>
    </row>
    <row r="3" spans="1:5" x14ac:dyDescent="0.2">
      <c r="A3" s="19" t="s">
        <v>26</v>
      </c>
      <c r="B3" s="19" t="s">
        <v>28</v>
      </c>
      <c r="C3" s="19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0FE10-2B2B-4370-B0C5-5B8135A6618D}">
  <dimension ref="A1:E40"/>
  <sheetViews>
    <sheetView workbookViewId="0"/>
  </sheetViews>
  <sheetFormatPr defaultRowHeight="12.55" x14ac:dyDescent="0.2"/>
  <sheetData>
    <row r="1" spans="1:5" x14ac:dyDescent="0.2">
      <c r="A1" s="19" t="s">
        <v>88</v>
      </c>
      <c r="B1" s="19" t="s">
        <v>10</v>
      </c>
    </row>
    <row r="2" spans="1:5" x14ac:dyDescent="0.2">
      <c r="D2" s="19" t="s">
        <v>29</v>
      </c>
    </row>
    <row r="3" spans="1:5" x14ac:dyDescent="0.2">
      <c r="D3" s="19" t="s">
        <v>9</v>
      </c>
    </row>
    <row r="4" spans="1:5" x14ac:dyDescent="0.2">
      <c r="D4" s="19" t="s">
        <v>31</v>
      </c>
    </row>
    <row r="6" spans="1:5" x14ac:dyDescent="0.2">
      <c r="D6" s="19" t="s">
        <v>0</v>
      </c>
      <c r="E6" s="19" t="s">
        <v>1</v>
      </c>
    </row>
    <row r="7" spans="1:5" x14ac:dyDescent="0.2">
      <c r="D7" s="19" t="s">
        <v>1</v>
      </c>
      <c r="E7" s="19" t="s">
        <v>32</v>
      </c>
    </row>
    <row r="9" spans="1:5" x14ac:dyDescent="0.2">
      <c r="C9" s="19" t="s">
        <v>2</v>
      </c>
    </row>
    <row r="10" spans="1:5" x14ac:dyDescent="0.2">
      <c r="B10" s="19" t="s">
        <v>63</v>
      </c>
      <c r="C10" s="19" t="s">
        <v>56</v>
      </c>
      <c r="D10" s="19" t="s">
        <v>33</v>
      </c>
      <c r="E10" s="19" t="s">
        <v>34</v>
      </c>
    </row>
    <row r="11" spans="1:5" x14ac:dyDescent="0.2">
      <c r="B11" s="19" t="s">
        <v>64</v>
      </c>
      <c r="C11" s="19" t="s">
        <v>57</v>
      </c>
      <c r="D11" s="19" t="s">
        <v>35</v>
      </c>
      <c r="E11" s="19" t="s">
        <v>36</v>
      </c>
    </row>
    <row r="12" spans="1:5" x14ac:dyDescent="0.2">
      <c r="B12" s="19" t="s">
        <v>45</v>
      </c>
      <c r="C12" s="19" t="s">
        <v>11</v>
      </c>
      <c r="D12" s="19" t="s">
        <v>37</v>
      </c>
      <c r="E12" s="19" t="s">
        <v>38</v>
      </c>
    </row>
    <row r="13" spans="1:5" x14ac:dyDescent="0.2">
      <c r="B13" s="19" t="s">
        <v>65</v>
      </c>
      <c r="C13" s="19" t="s">
        <v>58</v>
      </c>
      <c r="D13" s="19" t="s">
        <v>39</v>
      </c>
      <c r="E13" s="19" t="s">
        <v>40</v>
      </c>
    </row>
    <row r="14" spans="1:5" x14ac:dyDescent="0.2">
      <c r="B14" s="19" t="s">
        <v>66</v>
      </c>
      <c r="C14" s="19" t="s">
        <v>59</v>
      </c>
      <c r="D14" s="19" t="s">
        <v>41</v>
      </c>
      <c r="E14" s="19" t="s">
        <v>42</v>
      </c>
    </row>
    <row r="15" spans="1:5" x14ac:dyDescent="0.2">
      <c r="B15" s="19" t="s">
        <v>67</v>
      </c>
      <c r="C15" s="19" t="s">
        <v>12</v>
      </c>
      <c r="D15" s="19" t="s">
        <v>43</v>
      </c>
      <c r="E15" s="19" t="s">
        <v>44</v>
      </c>
    </row>
    <row r="16" spans="1:5" x14ac:dyDescent="0.2">
      <c r="C16" s="19" t="s">
        <v>3</v>
      </c>
      <c r="D16" s="19" t="s">
        <v>68</v>
      </c>
      <c r="E16" s="19" t="s">
        <v>69</v>
      </c>
    </row>
    <row r="18" spans="2:5" x14ac:dyDescent="0.2">
      <c r="B18" s="19" t="s">
        <v>50</v>
      </c>
      <c r="C18" s="19" t="s">
        <v>13</v>
      </c>
      <c r="D18" s="19" t="s">
        <v>46</v>
      </c>
      <c r="E18" s="19" t="s">
        <v>47</v>
      </c>
    </row>
    <row r="19" spans="2:5" x14ac:dyDescent="0.2">
      <c r="B19" s="19" t="s">
        <v>70</v>
      </c>
      <c r="C19" s="19" t="s">
        <v>60</v>
      </c>
      <c r="D19" s="19" t="s">
        <v>48</v>
      </c>
      <c r="E19" s="19" t="s">
        <v>49</v>
      </c>
    </row>
    <row r="20" spans="2:5" x14ac:dyDescent="0.2">
      <c r="C20" s="19" t="s">
        <v>21</v>
      </c>
      <c r="D20" s="19" t="s">
        <v>71</v>
      </c>
      <c r="E20" s="19" t="s">
        <v>72</v>
      </c>
    </row>
    <row r="23" spans="2:5" x14ac:dyDescent="0.2">
      <c r="C23" s="19" t="s">
        <v>4</v>
      </c>
    </row>
    <row r="25" spans="2:5" x14ac:dyDescent="0.2">
      <c r="B25" s="19" t="s">
        <v>51</v>
      </c>
      <c r="C25" s="19" t="s">
        <v>14</v>
      </c>
      <c r="D25" s="19" t="s">
        <v>93</v>
      </c>
      <c r="E25" s="19" t="s">
        <v>94</v>
      </c>
    </row>
    <row r="26" spans="2:5" x14ac:dyDescent="0.2">
      <c r="B26" s="19" t="s">
        <v>73</v>
      </c>
      <c r="C26" s="19" t="s">
        <v>61</v>
      </c>
      <c r="D26" s="19" t="s">
        <v>95</v>
      </c>
      <c r="E26" s="19" t="s">
        <v>96</v>
      </c>
    </row>
    <row r="27" spans="2:5" x14ac:dyDescent="0.2">
      <c r="B27" s="19" t="s">
        <v>74</v>
      </c>
      <c r="C27" s="19" t="s">
        <v>15</v>
      </c>
      <c r="D27" s="19" t="s">
        <v>97</v>
      </c>
      <c r="E27" s="19" t="s">
        <v>98</v>
      </c>
    </row>
    <row r="28" spans="2:5" x14ac:dyDescent="0.2">
      <c r="B28" s="19" t="s">
        <v>79</v>
      </c>
      <c r="C28" s="19" t="s">
        <v>78</v>
      </c>
      <c r="D28" s="19" t="s">
        <v>99</v>
      </c>
      <c r="E28" s="19" t="s">
        <v>100</v>
      </c>
    </row>
    <row r="29" spans="2:5" x14ac:dyDescent="0.2">
      <c r="B29" s="19" t="s">
        <v>75</v>
      </c>
      <c r="C29" s="19" t="s">
        <v>62</v>
      </c>
      <c r="D29" s="19" t="s">
        <v>101</v>
      </c>
      <c r="E29" s="19" t="s">
        <v>102</v>
      </c>
    </row>
    <row r="30" spans="2:5" x14ac:dyDescent="0.2">
      <c r="B30" s="19" t="s">
        <v>76</v>
      </c>
      <c r="C30" s="19" t="s">
        <v>16</v>
      </c>
      <c r="D30" s="19" t="s">
        <v>103</v>
      </c>
      <c r="E30" s="19" t="s">
        <v>104</v>
      </c>
    </row>
    <row r="31" spans="2:5" x14ac:dyDescent="0.2">
      <c r="B31" s="19" t="s">
        <v>52</v>
      </c>
      <c r="C31" s="19" t="s">
        <v>17</v>
      </c>
      <c r="D31" s="19" t="s">
        <v>105</v>
      </c>
      <c r="E31" s="19" t="s">
        <v>106</v>
      </c>
    </row>
    <row r="32" spans="2:5" x14ac:dyDescent="0.2">
      <c r="C32" s="19" t="s">
        <v>5</v>
      </c>
      <c r="D32" s="19" t="s">
        <v>80</v>
      </c>
      <c r="E32" s="19" t="s">
        <v>81</v>
      </c>
    </row>
    <row r="34" spans="2:5" x14ac:dyDescent="0.2">
      <c r="C34" s="19" t="s">
        <v>6</v>
      </c>
    </row>
    <row r="35" spans="2:5" x14ac:dyDescent="0.2">
      <c r="B35" s="19" t="s">
        <v>77</v>
      </c>
      <c r="C35" s="19" t="s">
        <v>18</v>
      </c>
      <c r="D35" s="19" t="s">
        <v>107</v>
      </c>
      <c r="E35" s="19" t="s">
        <v>108</v>
      </c>
    </row>
    <row r="36" spans="2:5" x14ac:dyDescent="0.2">
      <c r="B36" s="19" t="s">
        <v>53</v>
      </c>
      <c r="C36" s="19" t="s">
        <v>19</v>
      </c>
      <c r="D36" s="19" t="s">
        <v>109</v>
      </c>
      <c r="E36" s="19" t="s">
        <v>110</v>
      </c>
    </row>
    <row r="37" spans="2:5" x14ac:dyDescent="0.2">
      <c r="B37" s="19" t="s">
        <v>86</v>
      </c>
      <c r="C37" s="19" t="s">
        <v>20</v>
      </c>
      <c r="D37" s="19" t="s">
        <v>111</v>
      </c>
      <c r="E37" s="19" t="s">
        <v>112</v>
      </c>
    </row>
    <row r="38" spans="2:5" x14ac:dyDescent="0.2">
      <c r="C38" s="19" t="s">
        <v>7</v>
      </c>
      <c r="D38" s="19" t="s">
        <v>82</v>
      </c>
      <c r="E38" s="19" t="s">
        <v>83</v>
      </c>
    </row>
    <row r="40" spans="2:5" x14ac:dyDescent="0.2">
      <c r="C40" s="19" t="s">
        <v>8</v>
      </c>
      <c r="D40" s="19" t="s">
        <v>84</v>
      </c>
      <c r="E40" s="19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25059-CE1E-459C-A202-68FABFAE9122}">
  <dimension ref="A1:E40"/>
  <sheetViews>
    <sheetView workbookViewId="0"/>
  </sheetViews>
  <sheetFormatPr defaultRowHeight="12.55" x14ac:dyDescent="0.2"/>
  <sheetData>
    <row r="1" spans="1:5" x14ac:dyDescent="0.2">
      <c r="A1" s="19" t="s">
        <v>88</v>
      </c>
      <c r="B1" s="19" t="s">
        <v>10</v>
      </c>
    </row>
    <row r="2" spans="1:5" x14ac:dyDescent="0.2">
      <c r="D2" s="19" t="s">
        <v>29</v>
      </c>
    </row>
    <row r="3" spans="1:5" x14ac:dyDescent="0.2">
      <c r="D3" s="19" t="s">
        <v>9</v>
      </c>
    </row>
    <row r="4" spans="1:5" x14ac:dyDescent="0.2">
      <c r="D4" s="19" t="s">
        <v>31</v>
      </c>
    </row>
    <row r="6" spans="1:5" x14ac:dyDescent="0.2">
      <c r="D6" s="19" t="s">
        <v>0</v>
      </c>
      <c r="E6" s="19" t="s">
        <v>1</v>
      </c>
    </row>
    <row r="7" spans="1:5" x14ac:dyDescent="0.2">
      <c r="D7" s="19" t="s">
        <v>1</v>
      </c>
      <c r="E7" s="19" t="s">
        <v>32</v>
      </c>
    </row>
    <row r="9" spans="1:5" x14ac:dyDescent="0.2">
      <c r="C9" s="19" t="s">
        <v>2</v>
      </c>
    </row>
    <row r="10" spans="1:5" x14ac:dyDescent="0.2">
      <c r="B10" s="19" t="s">
        <v>63</v>
      </c>
      <c r="C10" s="19" t="s">
        <v>56</v>
      </c>
      <c r="D10" s="19" t="s">
        <v>55</v>
      </c>
      <c r="E10" s="19" t="s">
        <v>55</v>
      </c>
    </row>
    <row r="11" spans="1:5" x14ac:dyDescent="0.2">
      <c r="B11" s="19" t="s">
        <v>64</v>
      </c>
      <c r="C11" s="19" t="s">
        <v>57</v>
      </c>
      <c r="D11" s="19" t="s">
        <v>55</v>
      </c>
      <c r="E11" s="19" t="s">
        <v>55</v>
      </c>
    </row>
    <row r="12" spans="1:5" x14ac:dyDescent="0.2">
      <c r="B12" s="19" t="s">
        <v>45</v>
      </c>
      <c r="C12" s="19" t="s">
        <v>11</v>
      </c>
      <c r="D12" s="19" t="s">
        <v>55</v>
      </c>
      <c r="E12" s="19" t="s">
        <v>55</v>
      </c>
    </row>
    <row r="13" spans="1:5" x14ac:dyDescent="0.2">
      <c r="B13" s="19" t="s">
        <v>65</v>
      </c>
      <c r="C13" s="19" t="s">
        <v>58</v>
      </c>
      <c r="D13" s="19" t="s">
        <v>55</v>
      </c>
      <c r="E13" s="19" t="s">
        <v>55</v>
      </c>
    </row>
    <row r="14" spans="1:5" x14ac:dyDescent="0.2">
      <c r="B14" s="19" t="s">
        <v>66</v>
      </c>
      <c r="C14" s="19" t="s">
        <v>59</v>
      </c>
      <c r="D14" s="19" t="s">
        <v>55</v>
      </c>
      <c r="E14" s="19" t="s">
        <v>55</v>
      </c>
    </row>
    <row r="15" spans="1:5" x14ac:dyDescent="0.2">
      <c r="B15" s="19" t="s">
        <v>67</v>
      </c>
      <c r="C15" s="19" t="s">
        <v>12</v>
      </c>
      <c r="D15" s="19" t="s">
        <v>55</v>
      </c>
      <c r="E15" s="19" t="s">
        <v>55</v>
      </c>
    </row>
    <row r="16" spans="1:5" x14ac:dyDescent="0.2">
      <c r="C16" s="19" t="s">
        <v>3</v>
      </c>
      <c r="D16" s="19" t="s">
        <v>68</v>
      </c>
      <c r="E16" s="19" t="s">
        <v>69</v>
      </c>
    </row>
    <row r="18" spans="2:5" x14ac:dyDescent="0.2">
      <c r="B18" s="19" t="s">
        <v>50</v>
      </c>
      <c r="C18" s="19" t="s">
        <v>13</v>
      </c>
      <c r="D18" s="19" t="s">
        <v>55</v>
      </c>
      <c r="E18" s="19" t="s">
        <v>55</v>
      </c>
    </row>
    <row r="19" spans="2:5" x14ac:dyDescent="0.2">
      <c r="B19" s="19" t="s">
        <v>70</v>
      </c>
      <c r="C19" s="19" t="s">
        <v>60</v>
      </c>
      <c r="D19" s="19" t="s">
        <v>55</v>
      </c>
      <c r="E19" s="19" t="s">
        <v>55</v>
      </c>
    </row>
    <row r="20" spans="2:5" x14ac:dyDescent="0.2">
      <c r="C20" s="19" t="s">
        <v>21</v>
      </c>
      <c r="D20" s="19" t="s">
        <v>71</v>
      </c>
      <c r="E20" s="19" t="s">
        <v>72</v>
      </c>
    </row>
    <row r="23" spans="2:5" x14ac:dyDescent="0.2">
      <c r="C23" s="19" t="s">
        <v>4</v>
      </c>
    </row>
    <row r="25" spans="2:5" x14ac:dyDescent="0.2">
      <c r="B25" s="19" t="s">
        <v>51</v>
      </c>
      <c r="C25" s="19" t="s">
        <v>14</v>
      </c>
      <c r="D25" s="19" t="s">
        <v>55</v>
      </c>
      <c r="E25" s="19" t="s">
        <v>55</v>
      </c>
    </row>
    <row r="26" spans="2:5" x14ac:dyDescent="0.2">
      <c r="B26" s="19" t="s">
        <v>73</v>
      </c>
      <c r="C26" s="19" t="s">
        <v>61</v>
      </c>
      <c r="D26" s="19" t="s">
        <v>55</v>
      </c>
      <c r="E26" s="19" t="s">
        <v>55</v>
      </c>
    </row>
    <row r="27" spans="2:5" x14ac:dyDescent="0.2">
      <c r="B27" s="19" t="s">
        <v>74</v>
      </c>
      <c r="C27" s="19" t="s">
        <v>15</v>
      </c>
      <c r="D27" s="19" t="s">
        <v>55</v>
      </c>
      <c r="E27" s="19" t="s">
        <v>55</v>
      </c>
    </row>
    <row r="28" spans="2:5" x14ac:dyDescent="0.2">
      <c r="B28" s="19" t="s">
        <v>79</v>
      </c>
      <c r="C28" s="19" t="s">
        <v>78</v>
      </c>
      <c r="D28" s="19" t="s">
        <v>55</v>
      </c>
      <c r="E28" s="19" t="s">
        <v>55</v>
      </c>
    </row>
    <row r="29" spans="2:5" x14ac:dyDescent="0.2">
      <c r="B29" s="19" t="s">
        <v>75</v>
      </c>
      <c r="C29" s="19" t="s">
        <v>62</v>
      </c>
      <c r="D29" s="19" t="s">
        <v>55</v>
      </c>
      <c r="E29" s="19" t="s">
        <v>55</v>
      </c>
    </row>
    <row r="30" spans="2:5" x14ac:dyDescent="0.2">
      <c r="B30" s="19" t="s">
        <v>76</v>
      </c>
      <c r="C30" s="19" t="s">
        <v>16</v>
      </c>
      <c r="D30" s="19" t="s">
        <v>55</v>
      </c>
      <c r="E30" s="19" t="s">
        <v>55</v>
      </c>
    </row>
    <row r="31" spans="2:5" x14ac:dyDescent="0.2">
      <c r="B31" s="19" t="s">
        <v>52</v>
      </c>
      <c r="C31" s="19" t="s">
        <v>17</v>
      </c>
      <c r="D31" s="19" t="s">
        <v>55</v>
      </c>
      <c r="E31" s="19" t="s">
        <v>55</v>
      </c>
    </row>
    <row r="32" spans="2:5" x14ac:dyDescent="0.2">
      <c r="C32" s="19" t="s">
        <v>5</v>
      </c>
      <c r="D32" s="19" t="s">
        <v>80</v>
      </c>
      <c r="E32" s="19" t="s">
        <v>81</v>
      </c>
    </row>
    <row r="34" spans="2:5" x14ac:dyDescent="0.2">
      <c r="C34" s="19" t="s">
        <v>6</v>
      </c>
    </row>
    <row r="35" spans="2:5" x14ac:dyDescent="0.2">
      <c r="B35" s="19" t="s">
        <v>77</v>
      </c>
      <c r="C35" s="19" t="s">
        <v>18</v>
      </c>
      <c r="D35" s="19" t="s">
        <v>55</v>
      </c>
      <c r="E35" s="19" t="s">
        <v>55</v>
      </c>
    </row>
    <row r="36" spans="2:5" x14ac:dyDescent="0.2">
      <c r="B36" s="19" t="s">
        <v>53</v>
      </c>
      <c r="C36" s="19" t="s">
        <v>19</v>
      </c>
      <c r="D36" s="19" t="s">
        <v>55</v>
      </c>
      <c r="E36" s="19" t="s">
        <v>55</v>
      </c>
    </row>
    <row r="37" spans="2:5" x14ac:dyDescent="0.2">
      <c r="B37" s="19" t="s">
        <v>86</v>
      </c>
      <c r="C37" s="19" t="s">
        <v>20</v>
      </c>
      <c r="D37" s="19" t="s">
        <v>55</v>
      </c>
      <c r="E37" s="19" t="s">
        <v>55</v>
      </c>
    </row>
    <row r="38" spans="2:5" x14ac:dyDescent="0.2">
      <c r="C38" s="19" t="s">
        <v>7</v>
      </c>
      <c r="D38" s="19" t="s">
        <v>82</v>
      </c>
      <c r="E38" s="19" t="s">
        <v>83</v>
      </c>
    </row>
    <row r="40" spans="2:5" x14ac:dyDescent="0.2">
      <c r="C40" s="19" t="s">
        <v>8</v>
      </c>
      <c r="D40" s="19" t="s">
        <v>84</v>
      </c>
      <c r="E40" s="19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2158B-2383-4D03-8F20-9D96EB071AF0}">
  <dimension ref="A1:E3"/>
  <sheetViews>
    <sheetView workbookViewId="0"/>
  </sheetViews>
  <sheetFormatPr defaultRowHeight="12.55" x14ac:dyDescent="0.2"/>
  <sheetData>
    <row r="1" spans="1:5" x14ac:dyDescent="0.2">
      <c r="A1" s="19" t="s">
        <v>90</v>
      </c>
      <c r="B1" s="19" t="s">
        <v>22</v>
      </c>
      <c r="C1" s="19" t="s">
        <v>23</v>
      </c>
      <c r="D1" s="19" t="s">
        <v>24</v>
      </c>
      <c r="E1" s="19" t="s">
        <v>25</v>
      </c>
    </row>
    <row r="2" spans="1:5" x14ac:dyDescent="0.2">
      <c r="A2" s="19" t="s">
        <v>26</v>
      </c>
      <c r="B2" s="19" t="s">
        <v>27</v>
      </c>
      <c r="C2" s="19" t="s">
        <v>115</v>
      </c>
      <c r="D2" s="19" t="s">
        <v>30</v>
      </c>
    </row>
    <row r="3" spans="1:5" x14ac:dyDescent="0.2">
      <c r="A3" s="19" t="s">
        <v>26</v>
      </c>
      <c r="B3" s="19" t="s">
        <v>28</v>
      </c>
      <c r="C3" s="19" t="s">
        <v>113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965F3-38A5-4821-98C3-1FD37464967A}">
  <dimension ref="A1:E40"/>
  <sheetViews>
    <sheetView workbookViewId="0"/>
  </sheetViews>
  <sheetFormatPr defaultRowHeight="12.55" x14ac:dyDescent="0.2"/>
  <sheetData>
    <row r="1" spans="1:5" x14ac:dyDescent="0.2">
      <c r="A1" s="19" t="s">
        <v>92</v>
      </c>
      <c r="B1" s="19" t="s">
        <v>10</v>
      </c>
    </row>
    <row r="2" spans="1:5" x14ac:dyDescent="0.2">
      <c r="D2" s="19" t="s">
        <v>29</v>
      </c>
    </row>
    <row r="3" spans="1:5" x14ac:dyDescent="0.2">
      <c r="D3" s="19" t="s">
        <v>9</v>
      </c>
    </row>
    <row r="4" spans="1:5" x14ac:dyDescent="0.2">
      <c r="D4" s="19" t="s">
        <v>31</v>
      </c>
    </row>
    <row r="6" spans="1:5" x14ac:dyDescent="0.2">
      <c r="D6" s="19" t="s">
        <v>0</v>
      </c>
      <c r="E6" s="19" t="s">
        <v>1</v>
      </c>
    </row>
    <row r="7" spans="1:5" x14ac:dyDescent="0.2">
      <c r="D7" s="19" t="s">
        <v>1</v>
      </c>
      <c r="E7" s="19" t="s">
        <v>32</v>
      </c>
    </row>
    <row r="9" spans="1:5" x14ac:dyDescent="0.2">
      <c r="C9" s="19" t="s">
        <v>2</v>
      </c>
    </row>
    <row r="10" spans="1:5" x14ac:dyDescent="0.2">
      <c r="B10" s="19" t="s">
        <v>63</v>
      </c>
      <c r="C10" s="19" t="s">
        <v>56</v>
      </c>
      <c r="D10" s="19" t="s">
        <v>33</v>
      </c>
      <c r="E10" s="19" t="s">
        <v>34</v>
      </c>
    </row>
    <row r="11" spans="1:5" x14ac:dyDescent="0.2">
      <c r="B11" s="19" t="s">
        <v>64</v>
      </c>
      <c r="C11" s="19" t="s">
        <v>57</v>
      </c>
      <c r="D11" s="19" t="s">
        <v>35</v>
      </c>
      <c r="E11" s="19" t="s">
        <v>36</v>
      </c>
    </row>
    <row r="12" spans="1:5" x14ac:dyDescent="0.2">
      <c r="B12" s="19" t="s">
        <v>45</v>
      </c>
      <c r="C12" s="19" t="s">
        <v>11</v>
      </c>
      <c r="D12" s="19" t="s">
        <v>37</v>
      </c>
      <c r="E12" s="19" t="s">
        <v>38</v>
      </c>
    </row>
    <row r="13" spans="1:5" x14ac:dyDescent="0.2">
      <c r="B13" s="19" t="s">
        <v>65</v>
      </c>
      <c r="C13" s="19" t="s">
        <v>58</v>
      </c>
      <c r="D13" s="19" t="s">
        <v>39</v>
      </c>
      <c r="E13" s="19" t="s">
        <v>40</v>
      </c>
    </row>
    <row r="14" spans="1:5" x14ac:dyDescent="0.2">
      <c r="B14" s="19" t="s">
        <v>66</v>
      </c>
      <c r="C14" s="19" t="s">
        <v>59</v>
      </c>
      <c r="D14" s="19" t="s">
        <v>41</v>
      </c>
      <c r="E14" s="19" t="s">
        <v>42</v>
      </c>
    </row>
    <row r="15" spans="1:5" x14ac:dyDescent="0.2">
      <c r="B15" s="19" t="s">
        <v>67</v>
      </c>
      <c r="C15" s="19" t="s">
        <v>12</v>
      </c>
      <c r="D15" s="19" t="s">
        <v>43</v>
      </c>
      <c r="E15" s="19" t="s">
        <v>44</v>
      </c>
    </row>
    <row r="16" spans="1:5" x14ac:dyDescent="0.2">
      <c r="C16" s="19" t="s">
        <v>3</v>
      </c>
      <c r="D16" s="19" t="s">
        <v>68</v>
      </c>
      <c r="E16" s="19" t="s">
        <v>69</v>
      </c>
    </row>
    <row r="18" spans="2:5" x14ac:dyDescent="0.2">
      <c r="B18" s="19" t="s">
        <v>50</v>
      </c>
      <c r="C18" s="19" t="s">
        <v>13</v>
      </c>
      <c r="D18" s="19" t="s">
        <v>46</v>
      </c>
      <c r="E18" s="19" t="s">
        <v>47</v>
      </c>
    </row>
    <row r="19" spans="2:5" x14ac:dyDescent="0.2">
      <c r="B19" s="19" t="s">
        <v>70</v>
      </c>
      <c r="C19" s="19" t="s">
        <v>60</v>
      </c>
      <c r="D19" s="19" t="s">
        <v>48</v>
      </c>
      <c r="E19" s="19" t="s">
        <v>49</v>
      </c>
    </row>
    <row r="20" spans="2:5" x14ac:dyDescent="0.2">
      <c r="C20" s="19" t="s">
        <v>21</v>
      </c>
      <c r="D20" s="19" t="s">
        <v>71</v>
      </c>
      <c r="E20" s="19" t="s">
        <v>72</v>
      </c>
    </row>
    <row r="23" spans="2:5" x14ac:dyDescent="0.2">
      <c r="C23" s="19" t="s">
        <v>4</v>
      </c>
    </row>
    <row r="25" spans="2:5" x14ac:dyDescent="0.2">
      <c r="B25" s="19" t="s">
        <v>51</v>
      </c>
      <c r="C25" s="19" t="s">
        <v>14</v>
      </c>
      <c r="D25" s="19" t="s">
        <v>93</v>
      </c>
      <c r="E25" s="19" t="s">
        <v>94</v>
      </c>
    </row>
    <row r="26" spans="2:5" x14ac:dyDescent="0.2">
      <c r="B26" s="19" t="s">
        <v>73</v>
      </c>
      <c r="C26" s="19" t="s">
        <v>61</v>
      </c>
      <c r="D26" s="19" t="s">
        <v>95</v>
      </c>
      <c r="E26" s="19" t="s">
        <v>96</v>
      </c>
    </row>
    <row r="27" spans="2:5" x14ac:dyDescent="0.2">
      <c r="B27" s="19" t="s">
        <v>74</v>
      </c>
      <c r="C27" s="19" t="s">
        <v>15</v>
      </c>
      <c r="D27" s="19" t="s">
        <v>97</v>
      </c>
      <c r="E27" s="19" t="s">
        <v>98</v>
      </c>
    </row>
    <row r="28" spans="2:5" x14ac:dyDescent="0.2">
      <c r="B28" s="19" t="s">
        <v>79</v>
      </c>
      <c r="C28" s="19" t="s">
        <v>78</v>
      </c>
      <c r="D28" s="19" t="s">
        <v>99</v>
      </c>
      <c r="E28" s="19" t="s">
        <v>100</v>
      </c>
    </row>
    <row r="29" spans="2:5" x14ac:dyDescent="0.2">
      <c r="B29" s="19" t="s">
        <v>75</v>
      </c>
      <c r="C29" s="19" t="s">
        <v>62</v>
      </c>
      <c r="D29" s="19" t="s">
        <v>101</v>
      </c>
      <c r="E29" s="19" t="s">
        <v>102</v>
      </c>
    </row>
    <row r="30" spans="2:5" x14ac:dyDescent="0.2">
      <c r="B30" s="19" t="s">
        <v>76</v>
      </c>
      <c r="C30" s="19" t="s">
        <v>16</v>
      </c>
      <c r="D30" s="19" t="s">
        <v>103</v>
      </c>
      <c r="E30" s="19" t="s">
        <v>104</v>
      </c>
    </row>
    <row r="31" spans="2:5" x14ac:dyDescent="0.2">
      <c r="B31" s="19" t="s">
        <v>52</v>
      </c>
      <c r="C31" s="19" t="s">
        <v>17</v>
      </c>
      <c r="D31" s="19" t="s">
        <v>105</v>
      </c>
      <c r="E31" s="19" t="s">
        <v>106</v>
      </c>
    </row>
    <row r="32" spans="2:5" x14ac:dyDescent="0.2">
      <c r="C32" s="19" t="s">
        <v>5</v>
      </c>
      <c r="D32" s="19" t="s">
        <v>80</v>
      </c>
      <c r="E32" s="19" t="s">
        <v>81</v>
      </c>
    </row>
    <row r="34" spans="2:5" x14ac:dyDescent="0.2">
      <c r="C34" s="19" t="s">
        <v>6</v>
      </c>
    </row>
    <row r="35" spans="2:5" x14ac:dyDescent="0.2">
      <c r="B35" s="19" t="s">
        <v>77</v>
      </c>
      <c r="C35" s="19" t="s">
        <v>18</v>
      </c>
      <c r="D35" s="19" t="s">
        <v>107</v>
      </c>
      <c r="E35" s="19" t="s">
        <v>108</v>
      </c>
    </row>
    <row r="36" spans="2:5" x14ac:dyDescent="0.2">
      <c r="B36" s="19" t="s">
        <v>53</v>
      </c>
      <c r="C36" s="19" t="s">
        <v>19</v>
      </c>
      <c r="D36" s="19" t="s">
        <v>109</v>
      </c>
      <c r="E36" s="19" t="s">
        <v>110</v>
      </c>
    </row>
    <row r="37" spans="2:5" x14ac:dyDescent="0.2">
      <c r="B37" s="19" t="s">
        <v>86</v>
      </c>
      <c r="C37" s="19" t="s">
        <v>20</v>
      </c>
      <c r="D37" s="19" t="s">
        <v>111</v>
      </c>
      <c r="E37" s="19" t="s">
        <v>112</v>
      </c>
    </row>
    <row r="38" spans="2:5" x14ac:dyDescent="0.2">
      <c r="C38" s="19" t="s">
        <v>7</v>
      </c>
      <c r="D38" s="19" t="s">
        <v>82</v>
      </c>
      <c r="E38" s="19" t="s">
        <v>83</v>
      </c>
    </row>
    <row r="40" spans="2:5" x14ac:dyDescent="0.2">
      <c r="C40" s="19" t="s">
        <v>8</v>
      </c>
      <c r="D40" s="19" t="s">
        <v>84</v>
      </c>
      <c r="E40" s="19" t="s">
        <v>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F52D5F88A11047ABB043E126D6417C" ma:contentTypeVersion="2" ma:contentTypeDescription="Create a new document." ma:contentTypeScope="" ma:versionID="98565ad44dc4924a711acf2ebe97864b">
  <xsd:schema xmlns:xsd="http://www.w3.org/2001/XMLSchema" xmlns:xs="http://www.w3.org/2001/XMLSchema" xmlns:p="http://schemas.microsoft.com/office/2006/metadata/properties" xmlns:ns2="bf188a08-9682-4f18-8330-0095bfead182" targetNamespace="http://schemas.microsoft.com/office/2006/metadata/properties" ma:root="true" ma:fieldsID="c2620ff7c9edc4decd57725586ad69a6" ns2:_="">
    <xsd:import namespace="bf188a08-9682-4f18-8330-0095bfead1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188a08-9682-4f18-8330-0095bfead1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E53107-3B61-4919-9F01-D81ADA989748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FC8AF0DD-16CA-4794-8A85-F3503BD70C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6E7EFA-3631-4A3D-8245-4C3234962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188a08-9682-4f18-8330-0095bfead1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CE637F5-5750-458D-9D7E-650784A539C8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bf188a08-9682-4f18-8330-0095bfead182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Options</vt:lpstr>
      <vt:lpstr>Balance Sheet</vt:lpstr>
    </vt:vector>
  </TitlesOfParts>
  <Company>SPC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Jennifer Shaw</cp:lastModifiedBy>
  <cp:lastPrinted>2019-03-05T16:16:22Z</cp:lastPrinted>
  <dcterms:created xsi:type="dcterms:W3CDTF">2001-01-23T18:04:06Z</dcterms:created>
  <dcterms:modified xsi:type="dcterms:W3CDTF">2021-01-07T16:03:36Z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  <property fmtid="{D5CDD505-2E9C-101B-9397-08002B2CF9AE}" pid="3" name="ContentTypeId">
    <vt:lpwstr>0x0101004AF52D5F88A11047ABB043E126D6417C</vt:lpwstr>
  </property>
  <property fmtid="{D5CDD505-2E9C-101B-9397-08002B2CF9AE}" pid="4" name="Jet Reports Design Mode Active">
    <vt:bool>false</vt:bool>
  </property>
</Properties>
</file>