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rreyplace-my.sharepoint.com/personal/jennifer_shaw_surreyplace_ca/Documents/All in one/My Documents/OADD Documents/OADD Finance/2020/"/>
    </mc:Choice>
  </mc:AlternateContent>
  <xr:revisionPtr revIDLastSave="1" documentId="8_{1362634C-3446-40EC-80D0-5C74B583BA51}" xr6:coauthVersionLast="45" xr6:coauthVersionMax="45" xr10:uidLastSave="{CFF41698-AAFE-4523-9485-2ACE2968750D}"/>
  <bookViews>
    <workbookView xWindow="-113" yWindow="-113" windowWidth="24267" windowHeight="13148" xr2:uid="{00000000-000D-0000-FFFF-FFFF00000000}"/>
  </bookViews>
  <sheets>
    <sheet name="summary" sheetId="70" r:id="rId1"/>
    <sheet name="Option" sheetId="7" state="hidden" r:id="rId2"/>
    <sheet name="1000" sheetId="52" r:id="rId3"/>
    <sheet name="2100" sheetId="511" r:id="rId4"/>
    <sheet name="2200" sheetId="512" r:id="rId5"/>
    <sheet name="2300" sheetId="513" r:id="rId6"/>
    <sheet name="3100" sheetId="514" r:id="rId7"/>
    <sheet name="3200" sheetId="515" r:id="rId8"/>
    <sheet name="3300" sheetId="516" r:id="rId9"/>
    <sheet name="4100" sheetId="517" r:id="rId10"/>
    <sheet name="Sheet1" sheetId="375" state="veryHidden" r:id="rId11"/>
    <sheet name="Sheet2" sheetId="376" state="veryHidden" r:id="rId12"/>
    <sheet name="Sheet3" sheetId="377" state="veryHidden" r:id="rId13"/>
    <sheet name="Sheet4" sheetId="378" state="veryHidden" r:id="rId14"/>
    <sheet name="Sheet12" sheetId="518" state="veryHidden" r:id="rId15"/>
    <sheet name="Sheet13" sheetId="519" state="veryHidden" r:id="rId16"/>
    <sheet name="Sheet14" sheetId="520" state="veryHidden" r:id="rId17"/>
    <sheet name="Sheet15" sheetId="521" state="veryHidden" r:id="rId18"/>
    <sheet name="Sheet16" sheetId="522" state="veryHidden" r:id="rId19"/>
    <sheet name="Sheet17" sheetId="523" state="veryHidden" r:id="rId20"/>
    <sheet name="Sheet18" sheetId="524" state="veryHidden" r:id="rId21"/>
    <sheet name="Sheet19" sheetId="525" state="veryHidden" r:id="rId22"/>
    <sheet name="Sheet20" sheetId="526" state="veryHidden" r:id="rId23"/>
  </sheets>
  <definedNames>
    <definedName name="_xlnm.Print_Area" localSheetId="2">'1000'!$C$2:$K$174</definedName>
    <definedName name="_xlnm.Print_Area" localSheetId="3">'2100'!$C$2:$K$174</definedName>
    <definedName name="_xlnm.Print_Area" localSheetId="4">'2200'!$C$2:$K$174</definedName>
    <definedName name="_xlnm.Print_Area" localSheetId="5">'2300'!$C$2:$K$174</definedName>
    <definedName name="_xlnm.Print_Area" localSheetId="6">'3100'!$C$2:$K$174</definedName>
    <definedName name="_xlnm.Print_Area" localSheetId="7">'3200'!$C$2:$K$174</definedName>
    <definedName name="_xlnm.Print_Area" localSheetId="8">'3300'!$C$2:$K$174</definedName>
    <definedName name="_xlnm.Print_Area" localSheetId="9">'4100'!$C$2:$K$174</definedName>
    <definedName name="_xlnm.Print_Area" localSheetId="0">summary!$C$2:$K$38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70" l="1"/>
  <c r="C18" i="70"/>
  <c r="C19" i="70"/>
  <c r="C20" i="70"/>
  <c r="C21" i="70"/>
  <c r="C22" i="70"/>
  <c r="C23" i="70"/>
  <c r="B14" i="517"/>
  <c r="B6" i="517"/>
  <c r="B8" i="517"/>
  <c r="G4" i="517" s="1"/>
  <c r="B10" i="517"/>
  <c r="B12" i="517"/>
  <c r="B15" i="517"/>
  <c r="K81" i="517" l="1"/>
  <c r="I80" i="517"/>
  <c r="I81" i="517" s="1"/>
  <c r="J80" i="517"/>
  <c r="H81" i="517"/>
  <c r="J81" i="517" s="1"/>
  <c r="G81" i="517"/>
  <c r="F80" i="517"/>
  <c r="F81" i="517" s="1"/>
  <c r="E81" i="517"/>
  <c r="A80" i="517"/>
  <c r="D81" i="517"/>
  <c r="I76" i="517"/>
  <c r="J76" i="517"/>
  <c r="F76" i="517"/>
  <c r="A76" i="517"/>
  <c r="I75" i="517"/>
  <c r="J75" i="517"/>
  <c r="F75" i="517"/>
  <c r="A75" i="517"/>
  <c r="I74" i="517"/>
  <c r="J74" i="517"/>
  <c r="F74" i="517"/>
  <c r="A74" i="517"/>
  <c r="I73" i="517"/>
  <c r="J73" i="517"/>
  <c r="F73" i="517"/>
  <c r="A73" i="517"/>
  <c r="I72" i="517"/>
  <c r="J72" i="517"/>
  <c r="F72" i="517"/>
  <c r="A72" i="517"/>
  <c r="K77" i="517"/>
  <c r="I71" i="517"/>
  <c r="I77" i="517" s="1"/>
  <c r="J71" i="517"/>
  <c r="H77" i="517"/>
  <c r="J77" i="517" s="1"/>
  <c r="G77" i="517"/>
  <c r="F71" i="517"/>
  <c r="F77" i="517" s="1"/>
  <c r="E77" i="517"/>
  <c r="A71" i="517"/>
  <c r="D77" i="517"/>
  <c r="I67" i="517"/>
  <c r="J67" i="517"/>
  <c r="F67" i="517"/>
  <c r="A67" i="517"/>
  <c r="I66" i="517"/>
  <c r="J66" i="517"/>
  <c r="F66" i="517"/>
  <c r="A66" i="517"/>
  <c r="I65" i="517"/>
  <c r="J65" i="517"/>
  <c r="F65" i="517"/>
  <c r="A65" i="517"/>
  <c r="I64" i="517"/>
  <c r="J64" i="517"/>
  <c r="F64" i="517"/>
  <c r="A64" i="517"/>
  <c r="K68" i="517"/>
  <c r="I63" i="517"/>
  <c r="I68" i="517" s="1"/>
  <c r="J63" i="517"/>
  <c r="H68" i="517"/>
  <c r="J68" i="517" s="1"/>
  <c r="G68" i="517"/>
  <c r="F63" i="517"/>
  <c r="F68" i="517" s="1"/>
  <c r="E68" i="517"/>
  <c r="A63" i="517"/>
  <c r="D68" i="517"/>
  <c r="I59" i="517"/>
  <c r="J59" i="517"/>
  <c r="F59" i="517"/>
  <c r="A59" i="517"/>
  <c r="I58" i="517"/>
  <c r="J58" i="517"/>
  <c r="F58" i="517"/>
  <c r="A58" i="517"/>
  <c r="I57" i="517"/>
  <c r="J57" i="517"/>
  <c r="F57" i="517"/>
  <c r="A57" i="517"/>
  <c r="I56" i="517"/>
  <c r="J56" i="517"/>
  <c r="F56" i="517"/>
  <c r="A56" i="517"/>
  <c r="I55" i="517"/>
  <c r="J55" i="517"/>
  <c r="F55" i="517"/>
  <c r="A55" i="517"/>
  <c r="K60" i="517"/>
  <c r="I54" i="517"/>
  <c r="I60" i="517" s="1"/>
  <c r="J54" i="517"/>
  <c r="H60" i="517"/>
  <c r="J60" i="517" s="1"/>
  <c r="G60" i="517"/>
  <c r="F54" i="517"/>
  <c r="F60" i="517" s="1"/>
  <c r="E60" i="517"/>
  <c r="A54" i="517"/>
  <c r="D60" i="517"/>
  <c r="I50" i="517"/>
  <c r="J50" i="517"/>
  <c r="F50" i="517"/>
  <c r="A50" i="517"/>
  <c r="I49" i="517"/>
  <c r="J49" i="517"/>
  <c r="F49" i="517"/>
  <c r="A49" i="517"/>
  <c r="I48" i="517"/>
  <c r="J48" i="517"/>
  <c r="F48" i="517"/>
  <c r="A48" i="517"/>
  <c r="I47" i="517"/>
  <c r="J47" i="517"/>
  <c r="F47" i="517"/>
  <c r="A47" i="517"/>
  <c r="I46" i="517"/>
  <c r="J46" i="517"/>
  <c r="F46" i="517"/>
  <c r="A46" i="517"/>
  <c r="K51" i="517"/>
  <c r="I45" i="517"/>
  <c r="I51" i="517" s="1"/>
  <c r="J45" i="517"/>
  <c r="H51" i="517"/>
  <c r="J51" i="517" s="1"/>
  <c r="G51" i="517"/>
  <c r="F45" i="517"/>
  <c r="F51" i="517" s="1"/>
  <c r="E51" i="517"/>
  <c r="A45" i="517"/>
  <c r="D51" i="517"/>
  <c r="I41" i="517"/>
  <c r="J41" i="517"/>
  <c r="F41" i="517"/>
  <c r="A41" i="517"/>
  <c r="I40" i="517"/>
  <c r="J40" i="517"/>
  <c r="F40" i="517"/>
  <c r="A40" i="517"/>
  <c r="I39" i="517"/>
  <c r="J39" i="517"/>
  <c r="F39" i="517"/>
  <c r="A39" i="517"/>
  <c r="I38" i="517"/>
  <c r="J38" i="517"/>
  <c r="F38" i="517"/>
  <c r="A38" i="517"/>
  <c r="I37" i="517"/>
  <c r="J37" i="517"/>
  <c r="F37" i="517"/>
  <c r="A37" i="517"/>
  <c r="I36" i="517"/>
  <c r="J36" i="517"/>
  <c r="F36" i="517"/>
  <c r="A36" i="517"/>
  <c r="I35" i="517"/>
  <c r="J35" i="517"/>
  <c r="F35" i="517"/>
  <c r="A35" i="517"/>
  <c r="K42" i="517"/>
  <c r="K84" i="517" s="1"/>
  <c r="I34" i="517"/>
  <c r="I42" i="517" s="1"/>
  <c r="I84" i="517" s="1"/>
  <c r="J34" i="517"/>
  <c r="H42" i="517"/>
  <c r="G42" i="517"/>
  <c r="G84" i="517" s="1"/>
  <c r="F34" i="517"/>
  <c r="F42" i="517" s="1"/>
  <c r="F84" i="517" s="1"/>
  <c r="E42" i="517"/>
  <c r="E84" i="517" s="1"/>
  <c r="A34" i="517"/>
  <c r="D42" i="517"/>
  <c r="D84" i="517" s="1"/>
  <c r="I29" i="517"/>
  <c r="J29" i="517"/>
  <c r="F29" i="517"/>
  <c r="A29" i="517"/>
  <c r="I28" i="517"/>
  <c r="J28" i="517"/>
  <c r="F28" i="517"/>
  <c r="A28" i="517"/>
  <c r="I27" i="517"/>
  <c r="J27" i="517"/>
  <c r="F27" i="517"/>
  <c r="A27" i="517"/>
  <c r="I26" i="517"/>
  <c r="J26" i="517"/>
  <c r="F26" i="517"/>
  <c r="A26" i="517"/>
  <c r="I25" i="517"/>
  <c r="J25" i="517"/>
  <c r="F25" i="517"/>
  <c r="A25" i="517"/>
  <c r="I24" i="517"/>
  <c r="J24" i="517"/>
  <c r="F24" i="517"/>
  <c r="A24" i="517"/>
  <c r="I23" i="517"/>
  <c r="J23" i="517"/>
  <c r="F23" i="517"/>
  <c r="A23" i="517"/>
  <c r="I22" i="517"/>
  <c r="J22" i="517"/>
  <c r="F22" i="517"/>
  <c r="A22" i="517"/>
  <c r="K30" i="517"/>
  <c r="K87" i="517" s="1"/>
  <c r="I21" i="517"/>
  <c r="I30" i="517" s="1"/>
  <c r="I87" i="517" s="1"/>
  <c r="J21" i="517"/>
  <c r="H30" i="517"/>
  <c r="G30" i="517"/>
  <c r="G87" i="517" s="1"/>
  <c r="F21" i="517"/>
  <c r="F30" i="517" s="1"/>
  <c r="F87" i="517" s="1"/>
  <c r="E30" i="517"/>
  <c r="E87" i="517" s="1"/>
  <c r="A21" i="517"/>
  <c r="D30" i="517"/>
  <c r="D87" i="517" s="1"/>
  <c r="B14" i="516"/>
  <c r="B6" i="516"/>
  <c r="B8" i="516"/>
  <c r="G4" i="516" s="1"/>
  <c r="B10" i="516"/>
  <c r="B12" i="516"/>
  <c r="B15" i="516"/>
  <c r="K81" i="516" l="1"/>
  <c r="I80" i="516"/>
  <c r="I81" i="516" s="1"/>
  <c r="J80" i="516"/>
  <c r="H81" i="516"/>
  <c r="J81" i="516" s="1"/>
  <c r="G81" i="516"/>
  <c r="F80" i="516"/>
  <c r="F81" i="516" s="1"/>
  <c r="E81" i="516"/>
  <c r="A80" i="516"/>
  <c r="D81" i="516"/>
  <c r="I76" i="516"/>
  <c r="J76" i="516"/>
  <c r="F76" i="516"/>
  <c r="A76" i="516"/>
  <c r="I75" i="516"/>
  <c r="J75" i="516"/>
  <c r="F75" i="516"/>
  <c r="A75" i="516"/>
  <c r="I74" i="516"/>
  <c r="J74" i="516"/>
  <c r="F74" i="516"/>
  <c r="A74" i="516"/>
  <c r="I73" i="516"/>
  <c r="J73" i="516"/>
  <c r="F73" i="516"/>
  <c r="A73" i="516"/>
  <c r="I72" i="516"/>
  <c r="J72" i="516"/>
  <c r="F72" i="516"/>
  <c r="A72" i="516"/>
  <c r="K77" i="516"/>
  <c r="I71" i="516"/>
  <c r="I77" i="516" s="1"/>
  <c r="J71" i="516"/>
  <c r="H77" i="516"/>
  <c r="J77" i="516" s="1"/>
  <c r="G77" i="516"/>
  <c r="F71" i="516"/>
  <c r="F77" i="516" s="1"/>
  <c r="E77" i="516"/>
  <c r="A71" i="516"/>
  <c r="D77" i="516"/>
  <c r="I67" i="516"/>
  <c r="J67" i="516"/>
  <c r="F67" i="516"/>
  <c r="A67" i="516"/>
  <c r="I66" i="516"/>
  <c r="J66" i="516"/>
  <c r="F66" i="516"/>
  <c r="A66" i="516"/>
  <c r="I65" i="516"/>
  <c r="J65" i="516"/>
  <c r="F65" i="516"/>
  <c r="A65" i="516"/>
  <c r="I64" i="516"/>
  <c r="J64" i="516"/>
  <c r="F64" i="516"/>
  <c r="A64" i="516"/>
  <c r="K68" i="516"/>
  <c r="I63" i="516"/>
  <c r="I68" i="516" s="1"/>
  <c r="J63" i="516"/>
  <c r="H68" i="516"/>
  <c r="J68" i="516" s="1"/>
  <c r="G68" i="516"/>
  <c r="F63" i="516"/>
  <c r="F68" i="516" s="1"/>
  <c r="E68" i="516"/>
  <c r="A63" i="516"/>
  <c r="D68" i="516"/>
  <c r="I59" i="516"/>
  <c r="J59" i="516"/>
  <c r="F59" i="516"/>
  <c r="A59" i="516"/>
  <c r="I58" i="516"/>
  <c r="J58" i="516"/>
  <c r="F58" i="516"/>
  <c r="A58" i="516"/>
  <c r="I57" i="516"/>
  <c r="J57" i="516"/>
  <c r="F57" i="516"/>
  <c r="A57" i="516"/>
  <c r="I56" i="516"/>
  <c r="J56" i="516"/>
  <c r="F56" i="516"/>
  <c r="A56" i="516"/>
  <c r="I55" i="516"/>
  <c r="J55" i="516"/>
  <c r="F55" i="516"/>
  <c r="A55" i="516"/>
  <c r="K60" i="516"/>
  <c r="I54" i="516"/>
  <c r="I60" i="516" s="1"/>
  <c r="J54" i="516"/>
  <c r="H60" i="516"/>
  <c r="J60" i="516" s="1"/>
  <c r="G60" i="516"/>
  <c r="F54" i="516"/>
  <c r="F60" i="516" s="1"/>
  <c r="E60" i="516"/>
  <c r="A54" i="516"/>
  <c r="D60" i="516"/>
  <c r="I50" i="516"/>
  <c r="J50" i="516"/>
  <c r="F50" i="516"/>
  <c r="A50" i="516"/>
  <c r="I49" i="516"/>
  <c r="J49" i="516"/>
  <c r="F49" i="516"/>
  <c r="A49" i="516"/>
  <c r="I48" i="516"/>
  <c r="J48" i="516"/>
  <c r="F48" i="516"/>
  <c r="A48" i="516"/>
  <c r="I47" i="516"/>
  <c r="J47" i="516"/>
  <c r="F47" i="516"/>
  <c r="A47" i="516"/>
  <c r="I46" i="516"/>
  <c r="J46" i="516"/>
  <c r="F46" i="516"/>
  <c r="A46" i="516"/>
  <c r="K51" i="516"/>
  <c r="I45" i="516"/>
  <c r="I51" i="516" s="1"/>
  <c r="J45" i="516"/>
  <c r="H51" i="516"/>
  <c r="J51" i="516" s="1"/>
  <c r="G51" i="516"/>
  <c r="F45" i="516"/>
  <c r="F51" i="516" s="1"/>
  <c r="E51" i="516"/>
  <c r="A45" i="516"/>
  <c r="D51" i="516"/>
  <c r="I41" i="516"/>
  <c r="J41" i="516"/>
  <c r="F41" i="516"/>
  <c r="A41" i="516"/>
  <c r="I40" i="516"/>
  <c r="J40" i="516"/>
  <c r="F40" i="516"/>
  <c r="A40" i="516"/>
  <c r="I39" i="516"/>
  <c r="J39" i="516"/>
  <c r="F39" i="516"/>
  <c r="A39" i="516"/>
  <c r="I38" i="516"/>
  <c r="J38" i="516"/>
  <c r="F38" i="516"/>
  <c r="A38" i="516"/>
  <c r="I37" i="516"/>
  <c r="J37" i="516"/>
  <c r="F37" i="516"/>
  <c r="A37" i="516"/>
  <c r="I36" i="516"/>
  <c r="J36" i="516"/>
  <c r="F36" i="516"/>
  <c r="A36" i="516"/>
  <c r="I35" i="516"/>
  <c r="J35" i="516"/>
  <c r="F35" i="516"/>
  <c r="A35" i="516"/>
  <c r="K42" i="516"/>
  <c r="K84" i="516" s="1"/>
  <c r="I34" i="516"/>
  <c r="I42" i="516" s="1"/>
  <c r="I84" i="516" s="1"/>
  <c r="J34" i="516"/>
  <c r="H42" i="516"/>
  <c r="G42" i="516"/>
  <c r="G84" i="516" s="1"/>
  <c r="F34" i="516"/>
  <c r="F42" i="516" s="1"/>
  <c r="F84" i="516" s="1"/>
  <c r="E42" i="516"/>
  <c r="E84" i="516" s="1"/>
  <c r="A34" i="516"/>
  <c r="D42" i="516"/>
  <c r="D84" i="516" s="1"/>
  <c r="I29" i="516"/>
  <c r="J29" i="516"/>
  <c r="F29" i="516"/>
  <c r="A29" i="516"/>
  <c r="I28" i="516"/>
  <c r="J28" i="516"/>
  <c r="F28" i="516"/>
  <c r="A28" i="516"/>
  <c r="I27" i="516"/>
  <c r="J27" i="516"/>
  <c r="F27" i="516"/>
  <c r="A27" i="516"/>
  <c r="I26" i="516"/>
  <c r="J26" i="516"/>
  <c r="F26" i="516"/>
  <c r="A26" i="516"/>
  <c r="I25" i="516"/>
  <c r="J25" i="516"/>
  <c r="F25" i="516"/>
  <c r="A25" i="516"/>
  <c r="I24" i="516"/>
  <c r="J24" i="516"/>
  <c r="F24" i="516"/>
  <c r="A24" i="516"/>
  <c r="I23" i="516"/>
  <c r="J23" i="516"/>
  <c r="F23" i="516"/>
  <c r="A23" i="516"/>
  <c r="I22" i="516"/>
  <c r="J22" i="516"/>
  <c r="F22" i="516"/>
  <c r="A22" i="516"/>
  <c r="K30" i="516"/>
  <c r="K87" i="516" s="1"/>
  <c r="I21" i="516"/>
  <c r="I30" i="516" s="1"/>
  <c r="I87" i="516" s="1"/>
  <c r="J21" i="516"/>
  <c r="H30" i="516"/>
  <c r="G30" i="516"/>
  <c r="G87" i="516" s="1"/>
  <c r="F21" i="516"/>
  <c r="F30" i="516" s="1"/>
  <c r="F87" i="516" s="1"/>
  <c r="E30" i="516"/>
  <c r="E87" i="516" s="1"/>
  <c r="A21" i="516"/>
  <c r="D30" i="516"/>
  <c r="D87" i="516" s="1"/>
  <c r="J30" i="517"/>
  <c r="J42" i="517"/>
  <c r="H84" i="517"/>
  <c r="J84" i="517" s="1"/>
  <c r="B14" i="515"/>
  <c r="B6" i="515"/>
  <c r="B8" i="515"/>
  <c r="G4" i="515" s="1"/>
  <c r="B10" i="515"/>
  <c r="B12" i="515"/>
  <c r="B15" i="515"/>
  <c r="K81" i="515" l="1"/>
  <c r="I80" i="515"/>
  <c r="I81" i="515" s="1"/>
  <c r="J80" i="515"/>
  <c r="H81" i="515"/>
  <c r="J81" i="515" s="1"/>
  <c r="G81" i="515"/>
  <c r="F80" i="515"/>
  <c r="F81" i="515" s="1"/>
  <c r="E81" i="515"/>
  <c r="A80" i="515"/>
  <c r="D81" i="515"/>
  <c r="I76" i="515"/>
  <c r="J76" i="515"/>
  <c r="F76" i="515"/>
  <c r="A76" i="515"/>
  <c r="I75" i="515"/>
  <c r="J75" i="515"/>
  <c r="F75" i="515"/>
  <c r="A75" i="515"/>
  <c r="I74" i="515"/>
  <c r="J74" i="515"/>
  <c r="F74" i="515"/>
  <c r="A74" i="515"/>
  <c r="I73" i="515"/>
  <c r="J73" i="515"/>
  <c r="F73" i="515"/>
  <c r="A73" i="515"/>
  <c r="I72" i="515"/>
  <c r="J72" i="515"/>
  <c r="F72" i="515"/>
  <c r="A72" i="515"/>
  <c r="K77" i="515"/>
  <c r="I71" i="515"/>
  <c r="I77" i="515" s="1"/>
  <c r="J71" i="515"/>
  <c r="H77" i="515"/>
  <c r="J77" i="515" s="1"/>
  <c r="G77" i="515"/>
  <c r="F71" i="515"/>
  <c r="F77" i="515" s="1"/>
  <c r="E77" i="515"/>
  <c r="A71" i="515"/>
  <c r="D77" i="515"/>
  <c r="I67" i="515"/>
  <c r="J67" i="515"/>
  <c r="F67" i="515"/>
  <c r="A67" i="515"/>
  <c r="I66" i="515"/>
  <c r="J66" i="515"/>
  <c r="F66" i="515"/>
  <c r="A66" i="515"/>
  <c r="I65" i="515"/>
  <c r="J65" i="515"/>
  <c r="F65" i="515"/>
  <c r="A65" i="515"/>
  <c r="I64" i="515"/>
  <c r="J64" i="515"/>
  <c r="F64" i="515"/>
  <c r="A64" i="515"/>
  <c r="K68" i="515"/>
  <c r="I63" i="515"/>
  <c r="I68" i="515" s="1"/>
  <c r="J63" i="515"/>
  <c r="H68" i="515"/>
  <c r="J68" i="515" s="1"/>
  <c r="G68" i="515"/>
  <c r="F63" i="515"/>
  <c r="F68" i="515" s="1"/>
  <c r="E68" i="515"/>
  <c r="A63" i="515"/>
  <c r="D68" i="515"/>
  <c r="I59" i="515"/>
  <c r="J59" i="515"/>
  <c r="F59" i="515"/>
  <c r="A59" i="515"/>
  <c r="I58" i="515"/>
  <c r="J58" i="515"/>
  <c r="F58" i="515"/>
  <c r="A58" i="515"/>
  <c r="I57" i="515"/>
  <c r="J57" i="515"/>
  <c r="F57" i="515"/>
  <c r="A57" i="515"/>
  <c r="I56" i="515"/>
  <c r="J56" i="515"/>
  <c r="F56" i="515"/>
  <c r="A56" i="515"/>
  <c r="I55" i="515"/>
  <c r="J55" i="515"/>
  <c r="F55" i="515"/>
  <c r="A55" i="515"/>
  <c r="K60" i="515"/>
  <c r="I54" i="515"/>
  <c r="I60" i="515" s="1"/>
  <c r="J54" i="515"/>
  <c r="H60" i="515"/>
  <c r="J60" i="515" s="1"/>
  <c r="G60" i="515"/>
  <c r="F54" i="515"/>
  <c r="F60" i="515" s="1"/>
  <c r="E60" i="515"/>
  <c r="A54" i="515"/>
  <c r="D60" i="515"/>
  <c r="I50" i="515"/>
  <c r="J50" i="515"/>
  <c r="F50" i="515"/>
  <c r="A50" i="515"/>
  <c r="I49" i="515"/>
  <c r="J49" i="515"/>
  <c r="F49" i="515"/>
  <c r="A49" i="515"/>
  <c r="I48" i="515"/>
  <c r="J48" i="515"/>
  <c r="F48" i="515"/>
  <c r="A48" i="515"/>
  <c r="I47" i="515"/>
  <c r="J47" i="515"/>
  <c r="F47" i="515"/>
  <c r="A47" i="515"/>
  <c r="I46" i="515"/>
  <c r="J46" i="515"/>
  <c r="F46" i="515"/>
  <c r="A46" i="515"/>
  <c r="K51" i="515"/>
  <c r="I45" i="515"/>
  <c r="I51" i="515" s="1"/>
  <c r="J45" i="515"/>
  <c r="H51" i="515"/>
  <c r="J51" i="515" s="1"/>
  <c r="G51" i="515"/>
  <c r="F45" i="515"/>
  <c r="F51" i="515" s="1"/>
  <c r="E51" i="515"/>
  <c r="A45" i="515"/>
  <c r="D51" i="515"/>
  <c r="I41" i="515"/>
  <c r="J41" i="515"/>
  <c r="F41" i="515"/>
  <c r="A41" i="515"/>
  <c r="I40" i="515"/>
  <c r="J40" i="515"/>
  <c r="F40" i="515"/>
  <c r="A40" i="515"/>
  <c r="I39" i="515"/>
  <c r="J39" i="515"/>
  <c r="F39" i="515"/>
  <c r="A39" i="515"/>
  <c r="I38" i="515"/>
  <c r="J38" i="515"/>
  <c r="F38" i="515"/>
  <c r="A38" i="515"/>
  <c r="I37" i="515"/>
  <c r="J37" i="515"/>
  <c r="F37" i="515"/>
  <c r="A37" i="515"/>
  <c r="I36" i="515"/>
  <c r="J36" i="515"/>
  <c r="F36" i="515"/>
  <c r="A36" i="515"/>
  <c r="I35" i="515"/>
  <c r="J35" i="515"/>
  <c r="F35" i="515"/>
  <c r="A35" i="515"/>
  <c r="K42" i="515"/>
  <c r="K84" i="515" s="1"/>
  <c r="I34" i="515"/>
  <c r="I42" i="515" s="1"/>
  <c r="I84" i="515" s="1"/>
  <c r="J34" i="515"/>
  <c r="H42" i="515"/>
  <c r="G42" i="515"/>
  <c r="G84" i="515" s="1"/>
  <c r="F34" i="515"/>
  <c r="F42" i="515" s="1"/>
  <c r="F84" i="515" s="1"/>
  <c r="E42" i="515"/>
  <c r="E84" i="515" s="1"/>
  <c r="A34" i="515"/>
  <c r="D42" i="515"/>
  <c r="D84" i="515" s="1"/>
  <c r="I29" i="515"/>
  <c r="J29" i="515"/>
  <c r="F29" i="515"/>
  <c r="A29" i="515"/>
  <c r="I28" i="515"/>
  <c r="J28" i="515"/>
  <c r="F28" i="515"/>
  <c r="A28" i="515"/>
  <c r="I27" i="515"/>
  <c r="J27" i="515"/>
  <c r="F27" i="515"/>
  <c r="A27" i="515"/>
  <c r="I26" i="515"/>
  <c r="J26" i="515"/>
  <c r="F26" i="515"/>
  <c r="A26" i="515"/>
  <c r="I25" i="515"/>
  <c r="J25" i="515"/>
  <c r="F25" i="515"/>
  <c r="A25" i="515"/>
  <c r="I24" i="515"/>
  <c r="J24" i="515"/>
  <c r="F24" i="515"/>
  <c r="A24" i="515"/>
  <c r="I23" i="515"/>
  <c r="J23" i="515"/>
  <c r="F23" i="515"/>
  <c r="A23" i="515"/>
  <c r="I22" i="515"/>
  <c r="J22" i="515"/>
  <c r="F22" i="515"/>
  <c r="A22" i="515"/>
  <c r="K30" i="515"/>
  <c r="K87" i="515" s="1"/>
  <c r="I21" i="515"/>
  <c r="I30" i="515" s="1"/>
  <c r="I87" i="515" s="1"/>
  <c r="J21" i="515"/>
  <c r="H30" i="515"/>
  <c r="G30" i="515"/>
  <c r="G87" i="515" s="1"/>
  <c r="F21" i="515"/>
  <c r="F30" i="515" s="1"/>
  <c r="F87" i="515" s="1"/>
  <c r="E30" i="515"/>
  <c r="E87" i="515" s="1"/>
  <c r="A21" i="515"/>
  <c r="D30" i="515"/>
  <c r="D87" i="515" s="1"/>
  <c r="H87" i="517"/>
  <c r="J87" i="517" s="1"/>
  <c r="J30" i="516"/>
  <c r="J42" i="516"/>
  <c r="H84" i="516"/>
  <c r="J84" i="516" s="1"/>
  <c r="B14" i="514"/>
  <c r="B6" i="514"/>
  <c r="B8" i="514"/>
  <c r="G4" i="514" s="1"/>
  <c r="B10" i="514"/>
  <c r="B12" i="514"/>
  <c r="B15" i="514"/>
  <c r="K81" i="514" l="1"/>
  <c r="I80" i="514"/>
  <c r="I81" i="514" s="1"/>
  <c r="J80" i="514"/>
  <c r="H81" i="514"/>
  <c r="J81" i="514" s="1"/>
  <c r="G81" i="514"/>
  <c r="F80" i="514"/>
  <c r="F81" i="514" s="1"/>
  <c r="E81" i="514"/>
  <c r="A80" i="514"/>
  <c r="D81" i="514"/>
  <c r="I76" i="514"/>
  <c r="J76" i="514"/>
  <c r="F76" i="514"/>
  <c r="A76" i="514"/>
  <c r="I75" i="514"/>
  <c r="J75" i="514"/>
  <c r="F75" i="514"/>
  <c r="A75" i="514"/>
  <c r="I74" i="514"/>
  <c r="J74" i="514"/>
  <c r="F74" i="514"/>
  <c r="A74" i="514"/>
  <c r="I73" i="514"/>
  <c r="J73" i="514"/>
  <c r="F73" i="514"/>
  <c r="A73" i="514"/>
  <c r="I72" i="514"/>
  <c r="J72" i="514"/>
  <c r="F72" i="514"/>
  <c r="A72" i="514"/>
  <c r="K77" i="514"/>
  <c r="I71" i="514"/>
  <c r="I77" i="514" s="1"/>
  <c r="J71" i="514"/>
  <c r="H77" i="514"/>
  <c r="J77" i="514" s="1"/>
  <c r="G77" i="514"/>
  <c r="F71" i="514"/>
  <c r="F77" i="514" s="1"/>
  <c r="E77" i="514"/>
  <c r="A71" i="514"/>
  <c r="D77" i="514"/>
  <c r="I67" i="514"/>
  <c r="J67" i="514"/>
  <c r="F67" i="514"/>
  <c r="A67" i="514"/>
  <c r="I66" i="514"/>
  <c r="J66" i="514"/>
  <c r="F66" i="514"/>
  <c r="A66" i="514"/>
  <c r="I65" i="514"/>
  <c r="J65" i="514"/>
  <c r="F65" i="514"/>
  <c r="A65" i="514"/>
  <c r="I64" i="514"/>
  <c r="J64" i="514"/>
  <c r="F64" i="514"/>
  <c r="A64" i="514"/>
  <c r="K68" i="514"/>
  <c r="I63" i="514"/>
  <c r="I68" i="514" s="1"/>
  <c r="J63" i="514"/>
  <c r="H68" i="514"/>
  <c r="J68" i="514" s="1"/>
  <c r="G68" i="514"/>
  <c r="F63" i="514"/>
  <c r="F68" i="514" s="1"/>
  <c r="E68" i="514"/>
  <c r="A63" i="514"/>
  <c r="D68" i="514"/>
  <c r="I59" i="514"/>
  <c r="J59" i="514"/>
  <c r="F59" i="514"/>
  <c r="A59" i="514"/>
  <c r="I58" i="514"/>
  <c r="J58" i="514"/>
  <c r="F58" i="514"/>
  <c r="A58" i="514"/>
  <c r="I57" i="514"/>
  <c r="J57" i="514"/>
  <c r="F57" i="514"/>
  <c r="A57" i="514"/>
  <c r="I56" i="514"/>
  <c r="J56" i="514"/>
  <c r="F56" i="514"/>
  <c r="A56" i="514"/>
  <c r="I55" i="514"/>
  <c r="J55" i="514"/>
  <c r="F55" i="514"/>
  <c r="A55" i="514"/>
  <c r="K60" i="514"/>
  <c r="I54" i="514"/>
  <c r="I60" i="514" s="1"/>
  <c r="J54" i="514"/>
  <c r="H60" i="514"/>
  <c r="J60" i="514" s="1"/>
  <c r="G60" i="514"/>
  <c r="F54" i="514"/>
  <c r="F60" i="514" s="1"/>
  <c r="E60" i="514"/>
  <c r="A54" i="514"/>
  <c r="D60" i="514"/>
  <c r="I50" i="514"/>
  <c r="J50" i="514"/>
  <c r="F50" i="514"/>
  <c r="A50" i="514"/>
  <c r="I49" i="514"/>
  <c r="J49" i="514"/>
  <c r="F49" i="514"/>
  <c r="A49" i="514"/>
  <c r="I48" i="514"/>
  <c r="J48" i="514"/>
  <c r="F48" i="514"/>
  <c r="A48" i="514"/>
  <c r="I47" i="514"/>
  <c r="J47" i="514"/>
  <c r="F47" i="514"/>
  <c r="A47" i="514"/>
  <c r="I46" i="514"/>
  <c r="J46" i="514"/>
  <c r="F46" i="514"/>
  <c r="A46" i="514"/>
  <c r="K51" i="514"/>
  <c r="I45" i="514"/>
  <c r="I51" i="514" s="1"/>
  <c r="J45" i="514"/>
  <c r="H51" i="514"/>
  <c r="J51" i="514" s="1"/>
  <c r="G51" i="514"/>
  <c r="F45" i="514"/>
  <c r="F51" i="514" s="1"/>
  <c r="E51" i="514"/>
  <c r="A45" i="514"/>
  <c r="D51" i="514"/>
  <c r="I41" i="514"/>
  <c r="J41" i="514"/>
  <c r="F41" i="514"/>
  <c r="A41" i="514"/>
  <c r="I40" i="514"/>
  <c r="J40" i="514"/>
  <c r="F40" i="514"/>
  <c r="A40" i="514"/>
  <c r="I39" i="514"/>
  <c r="J39" i="514"/>
  <c r="F39" i="514"/>
  <c r="A39" i="514"/>
  <c r="I38" i="514"/>
  <c r="J38" i="514"/>
  <c r="F38" i="514"/>
  <c r="A38" i="514"/>
  <c r="I37" i="514"/>
  <c r="J37" i="514"/>
  <c r="F37" i="514"/>
  <c r="A37" i="514"/>
  <c r="I36" i="514"/>
  <c r="J36" i="514"/>
  <c r="F36" i="514"/>
  <c r="A36" i="514"/>
  <c r="I35" i="514"/>
  <c r="J35" i="514"/>
  <c r="F35" i="514"/>
  <c r="A35" i="514"/>
  <c r="K42" i="514"/>
  <c r="K84" i="514" s="1"/>
  <c r="I34" i="514"/>
  <c r="I42" i="514" s="1"/>
  <c r="I84" i="514" s="1"/>
  <c r="J34" i="514"/>
  <c r="H42" i="514"/>
  <c r="G42" i="514"/>
  <c r="G84" i="514" s="1"/>
  <c r="F34" i="514"/>
  <c r="F42" i="514" s="1"/>
  <c r="F84" i="514" s="1"/>
  <c r="E42" i="514"/>
  <c r="E84" i="514" s="1"/>
  <c r="A34" i="514"/>
  <c r="D42" i="514"/>
  <c r="D84" i="514" s="1"/>
  <c r="I29" i="514"/>
  <c r="J29" i="514"/>
  <c r="F29" i="514"/>
  <c r="A29" i="514"/>
  <c r="I28" i="514"/>
  <c r="J28" i="514"/>
  <c r="F28" i="514"/>
  <c r="A28" i="514"/>
  <c r="I27" i="514"/>
  <c r="J27" i="514"/>
  <c r="F27" i="514"/>
  <c r="A27" i="514"/>
  <c r="I26" i="514"/>
  <c r="J26" i="514"/>
  <c r="F26" i="514"/>
  <c r="A26" i="514"/>
  <c r="I25" i="514"/>
  <c r="J25" i="514"/>
  <c r="F25" i="514"/>
  <c r="A25" i="514"/>
  <c r="I24" i="514"/>
  <c r="J24" i="514"/>
  <c r="F24" i="514"/>
  <c r="A24" i="514"/>
  <c r="I23" i="514"/>
  <c r="J23" i="514"/>
  <c r="F23" i="514"/>
  <c r="A23" i="514"/>
  <c r="I22" i="514"/>
  <c r="J22" i="514"/>
  <c r="F22" i="514"/>
  <c r="A22" i="514"/>
  <c r="K30" i="514"/>
  <c r="K87" i="514" s="1"/>
  <c r="I21" i="514"/>
  <c r="I30" i="514" s="1"/>
  <c r="I87" i="514" s="1"/>
  <c r="J21" i="514"/>
  <c r="H30" i="514"/>
  <c r="G30" i="514"/>
  <c r="G87" i="514" s="1"/>
  <c r="F21" i="514"/>
  <c r="F30" i="514" s="1"/>
  <c r="F87" i="514" s="1"/>
  <c r="E30" i="514"/>
  <c r="E87" i="514" s="1"/>
  <c r="A21" i="514"/>
  <c r="D30" i="514"/>
  <c r="D87" i="514" s="1"/>
  <c r="H87" i="516"/>
  <c r="J87" i="516" s="1"/>
  <c r="J30" i="515"/>
  <c r="J42" i="515"/>
  <c r="H84" i="515"/>
  <c r="J84" i="515" s="1"/>
  <c r="B14" i="513"/>
  <c r="B6" i="513"/>
  <c r="B8" i="513"/>
  <c r="G4" i="513" s="1"/>
  <c r="B10" i="513"/>
  <c r="B12" i="513"/>
  <c r="B15" i="513"/>
  <c r="K81" i="513" l="1"/>
  <c r="I80" i="513"/>
  <c r="I81" i="513" s="1"/>
  <c r="J80" i="513"/>
  <c r="H81" i="513"/>
  <c r="J81" i="513" s="1"/>
  <c r="G81" i="513"/>
  <c r="F80" i="513"/>
  <c r="F81" i="513" s="1"/>
  <c r="E81" i="513"/>
  <c r="A80" i="513"/>
  <c r="D81" i="513"/>
  <c r="I76" i="513"/>
  <c r="J76" i="513"/>
  <c r="F76" i="513"/>
  <c r="A76" i="513"/>
  <c r="I75" i="513"/>
  <c r="J75" i="513"/>
  <c r="F75" i="513"/>
  <c r="A75" i="513"/>
  <c r="I74" i="513"/>
  <c r="J74" i="513"/>
  <c r="F74" i="513"/>
  <c r="A74" i="513"/>
  <c r="I73" i="513"/>
  <c r="J73" i="513"/>
  <c r="F73" i="513"/>
  <c r="A73" i="513"/>
  <c r="I72" i="513"/>
  <c r="J72" i="513"/>
  <c r="F72" i="513"/>
  <c r="A72" i="513"/>
  <c r="K77" i="513"/>
  <c r="I71" i="513"/>
  <c r="I77" i="513" s="1"/>
  <c r="J71" i="513"/>
  <c r="H77" i="513"/>
  <c r="J77" i="513" s="1"/>
  <c r="G77" i="513"/>
  <c r="F71" i="513"/>
  <c r="F77" i="513" s="1"/>
  <c r="E77" i="513"/>
  <c r="A71" i="513"/>
  <c r="D77" i="513"/>
  <c r="I67" i="513"/>
  <c r="J67" i="513"/>
  <c r="F67" i="513"/>
  <c r="A67" i="513"/>
  <c r="I66" i="513"/>
  <c r="J66" i="513"/>
  <c r="F66" i="513"/>
  <c r="A66" i="513"/>
  <c r="I65" i="513"/>
  <c r="J65" i="513"/>
  <c r="F65" i="513"/>
  <c r="A65" i="513"/>
  <c r="I64" i="513"/>
  <c r="J64" i="513"/>
  <c r="F64" i="513"/>
  <c r="A64" i="513"/>
  <c r="K68" i="513"/>
  <c r="I63" i="513"/>
  <c r="I68" i="513" s="1"/>
  <c r="J63" i="513"/>
  <c r="H68" i="513"/>
  <c r="J68" i="513" s="1"/>
  <c r="G68" i="513"/>
  <c r="F63" i="513"/>
  <c r="F68" i="513" s="1"/>
  <c r="E68" i="513"/>
  <c r="A63" i="513"/>
  <c r="D68" i="513"/>
  <c r="I59" i="513"/>
  <c r="J59" i="513"/>
  <c r="F59" i="513"/>
  <c r="A59" i="513"/>
  <c r="I58" i="513"/>
  <c r="J58" i="513"/>
  <c r="F58" i="513"/>
  <c r="A58" i="513"/>
  <c r="I57" i="513"/>
  <c r="J57" i="513"/>
  <c r="F57" i="513"/>
  <c r="A57" i="513"/>
  <c r="I56" i="513"/>
  <c r="J56" i="513"/>
  <c r="F56" i="513"/>
  <c r="A56" i="513"/>
  <c r="I55" i="513"/>
  <c r="J55" i="513"/>
  <c r="F55" i="513"/>
  <c r="A55" i="513"/>
  <c r="K60" i="513"/>
  <c r="I54" i="513"/>
  <c r="I60" i="513" s="1"/>
  <c r="J54" i="513"/>
  <c r="H60" i="513"/>
  <c r="J60" i="513" s="1"/>
  <c r="G60" i="513"/>
  <c r="F54" i="513"/>
  <c r="F60" i="513" s="1"/>
  <c r="E60" i="513"/>
  <c r="A54" i="513"/>
  <c r="D60" i="513"/>
  <c r="I50" i="513"/>
  <c r="J50" i="513"/>
  <c r="F50" i="513"/>
  <c r="A50" i="513"/>
  <c r="I49" i="513"/>
  <c r="J49" i="513"/>
  <c r="F49" i="513"/>
  <c r="A49" i="513"/>
  <c r="I48" i="513"/>
  <c r="J48" i="513"/>
  <c r="F48" i="513"/>
  <c r="A48" i="513"/>
  <c r="I47" i="513"/>
  <c r="J47" i="513"/>
  <c r="F47" i="513"/>
  <c r="A47" i="513"/>
  <c r="I46" i="513"/>
  <c r="J46" i="513"/>
  <c r="F46" i="513"/>
  <c r="A46" i="513"/>
  <c r="K51" i="513"/>
  <c r="I45" i="513"/>
  <c r="I51" i="513" s="1"/>
  <c r="J45" i="513"/>
  <c r="H51" i="513"/>
  <c r="J51" i="513" s="1"/>
  <c r="G51" i="513"/>
  <c r="F45" i="513"/>
  <c r="F51" i="513" s="1"/>
  <c r="E51" i="513"/>
  <c r="A45" i="513"/>
  <c r="D51" i="513"/>
  <c r="I41" i="513"/>
  <c r="J41" i="513"/>
  <c r="F41" i="513"/>
  <c r="A41" i="513"/>
  <c r="I40" i="513"/>
  <c r="J40" i="513"/>
  <c r="F40" i="513"/>
  <c r="A40" i="513"/>
  <c r="I39" i="513"/>
  <c r="J39" i="513"/>
  <c r="F39" i="513"/>
  <c r="A39" i="513"/>
  <c r="I38" i="513"/>
  <c r="J38" i="513"/>
  <c r="F38" i="513"/>
  <c r="A38" i="513"/>
  <c r="I37" i="513"/>
  <c r="J37" i="513"/>
  <c r="F37" i="513"/>
  <c r="A37" i="513"/>
  <c r="I36" i="513"/>
  <c r="J36" i="513"/>
  <c r="F36" i="513"/>
  <c r="A36" i="513"/>
  <c r="I35" i="513"/>
  <c r="J35" i="513"/>
  <c r="F35" i="513"/>
  <c r="A35" i="513"/>
  <c r="K42" i="513"/>
  <c r="K84" i="513" s="1"/>
  <c r="I34" i="513"/>
  <c r="I42" i="513" s="1"/>
  <c r="I84" i="513" s="1"/>
  <c r="J34" i="513"/>
  <c r="H42" i="513"/>
  <c r="G42" i="513"/>
  <c r="G84" i="513" s="1"/>
  <c r="F34" i="513"/>
  <c r="F42" i="513" s="1"/>
  <c r="F84" i="513" s="1"/>
  <c r="E42" i="513"/>
  <c r="E84" i="513" s="1"/>
  <c r="A34" i="513"/>
  <c r="D42" i="513"/>
  <c r="D84" i="513" s="1"/>
  <c r="I29" i="513"/>
  <c r="J29" i="513"/>
  <c r="F29" i="513"/>
  <c r="A29" i="513"/>
  <c r="I28" i="513"/>
  <c r="J28" i="513"/>
  <c r="F28" i="513"/>
  <c r="A28" i="513"/>
  <c r="I27" i="513"/>
  <c r="J27" i="513"/>
  <c r="F27" i="513"/>
  <c r="A27" i="513"/>
  <c r="I26" i="513"/>
  <c r="J26" i="513"/>
  <c r="F26" i="513"/>
  <c r="A26" i="513"/>
  <c r="I25" i="513"/>
  <c r="J25" i="513"/>
  <c r="F25" i="513"/>
  <c r="A25" i="513"/>
  <c r="I24" i="513"/>
  <c r="J24" i="513"/>
  <c r="F24" i="513"/>
  <c r="A24" i="513"/>
  <c r="I23" i="513"/>
  <c r="J23" i="513"/>
  <c r="F23" i="513"/>
  <c r="A23" i="513"/>
  <c r="I22" i="513"/>
  <c r="J22" i="513"/>
  <c r="F22" i="513"/>
  <c r="A22" i="513"/>
  <c r="K30" i="513"/>
  <c r="K87" i="513" s="1"/>
  <c r="I21" i="513"/>
  <c r="I30" i="513" s="1"/>
  <c r="I87" i="513" s="1"/>
  <c r="J21" i="513"/>
  <c r="H30" i="513"/>
  <c r="G30" i="513"/>
  <c r="G87" i="513" s="1"/>
  <c r="F21" i="513"/>
  <c r="F30" i="513" s="1"/>
  <c r="F87" i="513" s="1"/>
  <c r="E30" i="513"/>
  <c r="E87" i="513" s="1"/>
  <c r="A21" i="513"/>
  <c r="D30" i="513"/>
  <c r="D87" i="513" s="1"/>
  <c r="H87" i="515"/>
  <c r="J87" i="515" s="1"/>
  <c r="J30" i="514"/>
  <c r="J42" i="514"/>
  <c r="H84" i="514"/>
  <c r="J84" i="514" s="1"/>
  <c r="B14" i="512"/>
  <c r="B6" i="512"/>
  <c r="B8" i="512"/>
  <c r="G4" i="512" s="1"/>
  <c r="B10" i="512"/>
  <c r="B12" i="512"/>
  <c r="B15" i="512"/>
  <c r="K81" i="512" l="1"/>
  <c r="I80" i="512"/>
  <c r="I81" i="512" s="1"/>
  <c r="J80" i="512"/>
  <c r="H81" i="512"/>
  <c r="J81" i="512" s="1"/>
  <c r="G81" i="512"/>
  <c r="F80" i="512"/>
  <c r="F81" i="512" s="1"/>
  <c r="E81" i="512"/>
  <c r="A80" i="512"/>
  <c r="D81" i="512"/>
  <c r="I76" i="512"/>
  <c r="J76" i="512"/>
  <c r="F76" i="512"/>
  <c r="A76" i="512"/>
  <c r="I75" i="512"/>
  <c r="J75" i="512"/>
  <c r="F75" i="512"/>
  <c r="A75" i="512"/>
  <c r="I74" i="512"/>
  <c r="J74" i="512"/>
  <c r="F74" i="512"/>
  <c r="A74" i="512"/>
  <c r="I73" i="512"/>
  <c r="J73" i="512"/>
  <c r="F73" i="512"/>
  <c r="A73" i="512"/>
  <c r="I72" i="512"/>
  <c r="J72" i="512"/>
  <c r="F72" i="512"/>
  <c r="A72" i="512"/>
  <c r="K77" i="512"/>
  <c r="I71" i="512"/>
  <c r="I77" i="512" s="1"/>
  <c r="J71" i="512"/>
  <c r="H77" i="512"/>
  <c r="J77" i="512" s="1"/>
  <c r="G77" i="512"/>
  <c r="F71" i="512"/>
  <c r="F77" i="512" s="1"/>
  <c r="E77" i="512"/>
  <c r="A71" i="512"/>
  <c r="D77" i="512"/>
  <c r="I67" i="512"/>
  <c r="J67" i="512"/>
  <c r="F67" i="512"/>
  <c r="A67" i="512"/>
  <c r="I66" i="512"/>
  <c r="J66" i="512"/>
  <c r="F66" i="512"/>
  <c r="A66" i="512"/>
  <c r="I65" i="512"/>
  <c r="J65" i="512"/>
  <c r="F65" i="512"/>
  <c r="A65" i="512"/>
  <c r="I64" i="512"/>
  <c r="J64" i="512"/>
  <c r="F64" i="512"/>
  <c r="A64" i="512"/>
  <c r="K68" i="512"/>
  <c r="I63" i="512"/>
  <c r="I68" i="512" s="1"/>
  <c r="J63" i="512"/>
  <c r="H68" i="512"/>
  <c r="J68" i="512" s="1"/>
  <c r="G68" i="512"/>
  <c r="F63" i="512"/>
  <c r="F68" i="512" s="1"/>
  <c r="E68" i="512"/>
  <c r="A63" i="512"/>
  <c r="D68" i="512"/>
  <c r="I59" i="512"/>
  <c r="J59" i="512"/>
  <c r="F59" i="512"/>
  <c r="A59" i="512"/>
  <c r="I58" i="512"/>
  <c r="J58" i="512"/>
  <c r="F58" i="512"/>
  <c r="A58" i="512"/>
  <c r="I57" i="512"/>
  <c r="J57" i="512"/>
  <c r="F57" i="512"/>
  <c r="A57" i="512"/>
  <c r="I56" i="512"/>
  <c r="J56" i="512"/>
  <c r="F56" i="512"/>
  <c r="A56" i="512"/>
  <c r="I55" i="512"/>
  <c r="J55" i="512"/>
  <c r="F55" i="512"/>
  <c r="A55" i="512"/>
  <c r="K60" i="512"/>
  <c r="I54" i="512"/>
  <c r="I60" i="512" s="1"/>
  <c r="J54" i="512"/>
  <c r="H60" i="512"/>
  <c r="J60" i="512" s="1"/>
  <c r="G60" i="512"/>
  <c r="F54" i="512"/>
  <c r="F60" i="512" s="1"/>
  <c r="E60" i="512"/>
  <c r="A54" i="512"/>
  <c r="D60" i="512"/>
  <c r="I50" i="512"/>
  <c r="J50" i="512"/>
  <c r="F50" i="512"/>
  <c r="A50" i="512"/>
  <c r="I49" i="512"/>
  <c r="J49" i="512"/>
  <c r="F49" i="512"/>
  <c r="A49" i="512"/>
  <c r="I48" i="512"/>
  <c r="J48" i="512"/>
  <c r="F48" i="512"/>
  <c r="A48" i="512"/>
  <c r="I47" i="512"/>
  <c r="J47" i="512"/>
  <c r="F47" i="512"/>
  <c r="A47" i="512"/>
  <c r="I46" i="512"/>
  <c r="J46" i="512"/>
  <c r="F46" i="512"/>
  <c r="A46" i="512"/>
  <c r="K51" i="512"/>
  <c r="I45" i="512"/>
  <c r="I51" i="512" s="1"/>
  <c r="J45" i="512"/>
  <c r="H51" i="512"/>
  <c r="J51" i="512" s="1"/>
  <c r="G51" i="512"/>
  <c r="F45" i="512"/>
  <c r="F51" i="512" s="1"/>
  <c r="E51" i="512"/>
  <c r="A45" i="512"/>
  <c r="D51" i="512"/>
  <c r="I41" i="512"/>
  <c r="J41" i="512"/>
  <c r="F41" i="512"/>
  <c r="A41" i="512"/>
  <c r="I40" i="512"/>
  <c r="J40" i="512"/>
  <c r="F40" i="512"/>
  <c r="A40" i="512"/>
  <c r="I39" i="512"/>
  <c r="J39" i="512"/>
  <c r="F39" i="512"/>
  <c r="A39" i="512"/>
  <c r="I38" i="512"/>
  <c r="J38" i="512"/>
  <c r="F38" i="512"/>
  <c r="A38" i="512"/>
  <c r="I37" i="512"/>
  <c r="J37" i="512"/>
  <c r="F37" i="512"/>
  <c r="A37" i="512"/>
  <c r="I36" i="512"/>
  <c r="J36" i="512"/>
  <c r="F36" i="512"/>
  <c r="A36" i="512"/>
  <c r="I35" i="512"/>
  <c r="J35" i="512"/>
  <c r="F35" i="512"/>
  <c r="A35" i="512"/>
  <c r="K42" i="512"/>
  <c r="K84" i="512" s="1"/>
  <c r="I34" i="512"/>
  <c r="I42" i="512" s="1"/>
  <c r="I84" i="512" s="1"/>
  <c r="J34" i="512"/>
  <c r="H42" i="512"/>
  <c r="G42" i="512"/>
  <c r="G84" i="512" s="1"/>
  <c r="F34" i="512"/>
  <c r="F42" i="512" s="1"/>
  <c r="F84" i="512" s="1"/>
  <c r="E42" i="512"/>
  <c r="E84" i="512" s="1"/>
  <c r="A34" i="512"/>
  <c r="D42" i="512"/>
  <c r="D84" i="512" s="1"/>
  <c r="I29" i="512"/>
  <c r="J29" i="512"/>
  <c r="F29" i="512"/>
  <c r="A29" i="512"/>
  <c r="I28" i="512"/>
  <c r="J28" i="512"/>
  <c r="F28" i="512"/>
  <c r="A28" i="512"/>
  <c r="I27" i="512"/>
  <c r="J27" i="512"/>
  <c r="F27" i="512"/>
  <c r="A27" i="512"/>
  <c r="I26" i="512"/>
  <c r="J26" i="512"/>
  <c r="F26" i="512"/>
  <c r="A26" i="512"/>
  <c r="I25" i="512"/>
  <c r="J25" i="512"/>
  <c r="F25" i="512"/>
  <c r="A25" i="512"/>
  <c r="I24" i="512"/>
  <c r="J24" i="512"/>
  <c r="F24" i="512"/>
  <c r="A24" i="512"/>
  <c r="I23" i="512"/>
  <c r="J23" i="512"/>
  <c r="F23" i="512"/>
  <c r="A23" i="512"/>
  <c r="I22" i="512"/>
  <c r="J22" i="512"/>
  <c r="F22" i="512"/>
  <c r="A22" i="512"/>
  <c r="K30" i="512"/>
  <c r="K87" i="512" s="1"/>
  <c r="I21" i="512"/>
  <c r="I30" i="512" s="1"/>
  <c r="I87" i="512" s="1"/>
  <c r="J21" i="512"/>
  <c r="H30" i="512"/>
  <c r="G30" i="512"/>
  <c r="G87" i="512" s="1"/>
  <c r="F21" i="512"/>
  <c r="F30" i="512" s="1"/>
  <c r="F87" i="512" s="1"/>
  <c r="E30" i="512"/>
  <c r="E87" i="512" s="1"/>
  <c r="A21" i="512"/>
  <c r="D30" i="512"/>
  <c r="D87" i="512" s="1"/>
  <c r="H87" i="514"/>
  <c r="J87" i="514" s="1"/>
  <c r="J30" i="513"/>
  <c r="J42" i="513"/>
  <c r="H84" i="513"/>
  <c r="J84" i="513" s="1"/>
  <c r="B14" i="511"/>
  <c r="B6" i="511"/>
  <c r="B8" i="511"/>
  <c r="G4" i="511" s="1"/>
  <c r="B10" i="511"/>
  <c r="B12" i="511"/>
  <c r="B15" i="511"/>
  <c r="K81" i="511" l="1"/>
  <c r="I80" i="511"/>
  <c r="I81" i="511" s="1"/>
  <c r="J80" i="511"/>
  <c r="H81" i="511"/>
  <c r="J81" i="511" s="1"/>
  <c r="G81" i="511"/>
  <c r="F80" i="511"/>
  <c r="F81" i="511" s="1"/>
  <c r="E81" i="511"/>
  <c r="A80" i="511"/>
  <c r="D81" i="511"/>
  <c r="I76" i="511"/>
  <c r="J76" i="511"/>
  <c r="F76" i="511"/>
  <c r="A76" i="511"/>
  <c r="I75" i="511"/>
  <c r="J75" i="511"/>
  <c r="F75" i="511"/>
  <c r="A75" i="511"/>
  <c r="I74" i="511"/>
  <c r="J74" i="511"/>
  <c r="F74" i="511"/>
  <c r="A74" i="511"/>
  <c r="I73" i="511"/>
  <c r="J73" i="511"/>
  <c r="F73" i="511"/>
  <c r="A73" i="511"/>
  <c r="I72" i="511"/>
  <c r="J72" i="511"/>
  <c r="F72" i="511"/>
  <c r="A72" i="511"/>
  <c r="K77" i="511"/>
  <c r="I71" i="511"/>
  <c r="I77" i="511" s="1"/>
  <c r="J71" i="511"/>
  <c r="H77" i="511"/>
  <c r="J77" i="511" s="1"/>
  <c r="G77" i="511"/>
  <c r="F71" i="511"/>
  <c r="F77" i="511" s="1"/>
  <c r="E77" i="511"/>
  <c r="A71" i="511"/>
  <c r="D77" i="511"/>
  <c r="I67" i="511"/>
  <c r="J67" i="511"/>
  <c r="F67" i="511"/>
  <c r="A67" i="511"/>
  <c r="I66" i="511"/>
  <c r="J66" i="511"/>
  <c r="F66" i="511"/>
  <c r="A66" i="511"/>
  <c r="I65" i="511"/>
  <c r="J65" i="511"/>
  <c r="F65" i="511"/>
  <c r="A65" i="511"/>
  <c r="I64" i="511"/>
  <c r="J64" i="511"/>
  <c r="F64" i="511"/>
  <c r="A64" i="511"/>
  <c r="K68" i="511"/>
  <c r="I63" i="511"/>
  <c r="I68" i="511" s="1"/>
  <c r="J63" i="511"/>
  <c r="H68" i="511"/>
  <c r="J68" i="511" s="1"/>
  <c r="G68" i="511"/>
  <c r="F63" i="511"/>
  <c r="F68" i="511" s="1"/>
  <c r="E68" i="511"/>
  <c r="A63" i="511"/>
  <c r="D68" i="511"/>
  <c r="I59" i="511"/>
  <c r="J59" i="511"/>
  <c r="F59" i="511"/>
  <c r="A59" i="511"/>
  <c r="I58" i="511"/>
  <c r="J58" i="511"/>
  <c r="F58" i="511"/>
  <c r="A58" i="511"/>
  <c r="I57" i="511"/>
  <c r="J57" i="511"/>
  <c r="F57" i="511"/>
  <c r="A57" i="511"/>
  <c r="I56" i="511"/>
  <c r="J56" i="511"/>
  <c r="F56" i="511"/>
  <c r="A56" i="511"/>
  <c r="I55" i="511"/>
  <c r="J55" i="511"/>
  <c r="F55" i="511"/>
  <c r="A55" i="511"/>
  <c r="K60" i="511"/>
  <c r="I54" i="511"/>
  <c r="I60" i="511" s="1"/>
  <c r="J54" i="511"/>
  <c r="H60" i="511"/>
  <c r="J60" i="511" s="1"/>
  <c r="G60" i="511"/>
  <c r="F54" i="511"/>
  <c r="F60" i="511" s="1"/>
  <c r="E60" i="511"/>
  <c r="A54" i="511"/>
  <c r="D60" i="511"/>
  <c r="I50" i="511"/>
  <c r="J50" i="511"/>
  <c r="F50" i="511"/>
  <c r="A50" i="511"/>
  <c r="I49" i="511"/>
  <c r="J49" i="511"/>
  <c r="F49" i="511"/>
  <c r="A49" i="511"/>
  <c r="I48" i="511"/>
  <c r="J48" i="511"/>
  <c r="F48" i="511"/>
  <c r="A48" i="511"/>
  <c r="I47" i="511"/>
  <c r="J47" i="511"/>
  <c r="F47" i="511"/>
  <c r="A47" i="511"/>
  <c r="I46" i="511"/>
  <c r="J46" i="511"/>
  <c r="F46" i="511"/>
  <c r="A46" i="511"/>
  <c r="K51" i="511"/>
  <c r="I45" i="511"/>
  <c r="I51" i="511" s="1"/>
  <c r="J45" i="511"/>
  <c r="H51" i="511"/>
  <c r="J51" i="511" s="1"/>
  <c r="G51" i="511"/>
  <c r="F45" i="511"/>
  <c r="F51" i="511" s="1"/>
  <c r="E51" i="511"/>
  <c r="A45" i="511"/>
  <c r="D51" i="511"/>
  <c r="I41" i="511"/>
  <c r="J41" i="511"/>
  <c r="F41" i="511"/>
  <c r="A41" i="511"/>
  <c r="I40" i="511"/>
  <c r="J40" i="511"/>
  <c r="F40" i="511"/>
  <c r="A40" i="511"/>
  <c r="I39" i="511"/>
  <c r="J39" i="511"/>
  <c r="F39" i="511"/>
  <c r="A39" i="511"/>
  <c r="I38" i="511"/>
  <c r="J38" i="511"/>
  <c r="F38" i="511"/>
  <c r="A38" i="511"/>
  <c r="I37" i="511"/>
  <c r="J37" i="511"/>
  <c r="F37" i="511"/>
  <c r="A37" i="511"/>
  <c r="I36" i="511"/>
  <c r="J36" i="511"/>
  <c r="F36" i="511"/>
  <c r="A36" i="511"/>
  <c r="I35" i="511"/>
  <c r="J35" i="511"/>
  <c r="F35" i="511"/>
  <c r="A35" i="511"/>
  <c r="K42" i="511"/>
  <c r="K84" i="511" s="1"/>
  <c r="I34" i="511"/>
  <c r="I42" i="511" s="1"/>
  <c r="I84" i="511" s="1"/>
  <c r="J34" i="511"/>
  <c r="H42" i="511"/>
  <c r="G42" i="511"/>
  <c r="G84" i="511" s="1"/>
  <c r="F34" i="511"/>
  <c r="F42" i="511" s="1"/>
  <c r="F84" i="511" s="1"/>
  <c r="E42" i="511"/>
  <c r="E84" i="511" s="1"/>
  <c r="A34" i="511"/>
  <c r="D42" i="511"/>
  <c r="D84" i="511" s="1"/>
  <c r="I29" i="511"/>
  <c r="J29" i="511"/>
  <c r="F29" i="511"/>
  <c r="A29" i="511"/>
  <c r="I28" i="511"/>
  <c r="J28" i="511"/>
  <c r="F28" i="511"/>
  <c r="A28" i="511"/>
  <c r="I27" i="511"/>
  <c r="J27" i="511"/>
  <c r="F27" i="511"/>
  <c r="A27" i="511"/>
  <c r="I26" i="511"/>
  <c r="J26" i="511"/>
  <c r="F26" i="511"/>
  <c r="A26" i="511"/>
  <c r="I25" i="511"/>
  <c r="J25" i="511"/>
  <c r="F25" i="511"/>
  <c r="A25" i="511"/>
  <c r="I24" i="511"/>
  <c r="J24" i="511"/>
  <c r="F24" i="511"/>
  <c r="A24" i="511"/>
  <c r="I23" i="511"/>
  <c r="J23" i="511"/>
  <c r="F23" i="511"/>
  <c r="A23" i="511"/>
  <c r="I22" i="511"/>
  <c r="J22" i="511"/>
  <c r="F22" i="511"/>
  <c r="A22" i="511"/>
  <c r="K30" i="511"/>
  <c r="K87" i="511" s="1"/>
  <c r="I21" i="511"/>
  <c r="I30" i="511" s="1"/>
  <c r="I87" i="511" s="1"/>
  <c r="J21" i="511"/>
  <c r="H30" i="511"/>
  <c r="G30" i="511"/>
  <c r="G87" i="511" s="1"/>
  <c r="F21" i="511"/>
  <c r="F30" i="511" s="1"/>
  <c r="F87" i="511" s="1"/>
  <c r="E30" i="511"/>
  <c r="E87" i="511" s="1"/>
  <c r="A21" i="511"/>
  <c r="D30" i="511"/>
  <c r="D87" i="511" s="1"/>
  <c r="H87" i="513"/>
  <c r="J87" i="513" s="1"/>
  <c r="J30" i="512"/>
  <c r="J42" i="512"/>
  <c r="H84" i="512"/>
  <c r="J84" i="512" s="1"/>
  <c r="D5" i="7"/>
  <c r="D6" i="7"/>
  <c r="B6" i="52" s="1"/>
  <c r="D7" i="7"/>
  <c r="B8" i="52" s="1"/>
  <c r="G4" i="52" s="1"/>
  <c r="D8" i="7"/>
  <c r="B10" i="52" s="1"/>
  <c r="B12" i="52" s="1"/>
  <c r="D9" i="7"/>
  <c r="B15" i="52" s="1"/>
  <c r="B8" i="70"/>
  <c r="G4" i="70"/>
  <c r="B6" i="70"/>
  <c r="B10" i="70"/>
  <c r="B12" i="70"/>
  <c r="B14" i="70"/>
  <c r="B15" i="70"/>
  <c r="H87" i="512" l="1"/>
  <c r="J87" i="512" s="1"/>
  <c r="J30" i="511"/>
  <c r="J42" i="511"/>
  <c r="H84" i="511"/>
  <c r="J84" i="511" s="1"/>
  <c r="F21" i="52"/>
  <c r="E30" i="52"/>
  <c r="I21" i="52"/>
  <c r="J21" i="52"/>
  <c r="H30" i="52"/>
  <c r="F22" i="52"/>
  <c r="I22" i="52"/>
  <c r="J22" i="52"/>
  <c r="F23" i="52"/>
  <c r="I23" i="52"/>
  <c r="J23" i="52"/>
  <c r="F24" i="52"/>
  <c r="I24" i="52"/>
  <c r="J24" i="52"/>
  <c r="F25" i="52"/>
  <c r="I25" i="52"/>
  <c r="J25" i="52"/>
  <c r="F26" i="52"/>
  <c r="I26" i="52"/>
  <c r="J26" i="52"/>
  <c r="F27" i="52"/>
  <c r="I27" i="52"/>
  <c r="J27" i="52"/>
  <c r="F28" i="52"/>
  <c r="I28" i="52"/>
  <c r="J28" i="52"/>
  <c r="F29" i="52"/>
  <c r="I29" i="52"/>
  <c r="J29" i="52"/>
  <c r="F34" i="52"/>
  <c r="E42" i="52"/>
  <c r="I34" i="52"/>
  <c r="J34" i="52"/>
  <c r="H42" i="52"/>
  <c r="F35" i="52"/>
  <c r="I35" i="52"/>
  <c r="J35" i="52"/>
  <c r="F36" i="52"/>
  <c r="I36" i="52"/>
  <c r="J36" i="52"/>
  <c r="F37" i="52"/>
  <c r="I37" i="52"/>
  <c r="J37" i="52"/>
  <c r="F38" i="52"/>
  <c r="I38" i="52"/>
  <c r="J38" i="52"/>
  <c r="F39" i="52"/>
  <c r="I39" i="52"/>
  <c r="J39" i="52"/>
  <c r="F40" i="52"/>
  <c r="I40" i="52"/>
  <c r="J40" i="52"/>
  <c r="F41" i="52"/>
  <c r="I41" i="52"/>
  <c r="J41" i="52"/>
  <c r="F45" i="52"/>
  <c r="E51" i="52"/>
  <c r="I45" i="52"/>
  <c r="J45" i="52"/>
  <c r="H51" i="52"/>
  <c r="F46" i="52"/>
  <c r="I46" i="52"/>
  <c r="J46" i="52"/>
  <c r="F47" i="52"/>
  <c r="I47" i="52"/>
  <c r="J47" i="52"/>
  <c r="F48" i="52"/>
  <c r="I48" i="52"/>
  <c r="J48" i="52"/>
  <c r="F49" i="52"/>
  <c r="I49" i="52"/>
  <c r="J49" i="52"/>
  <c r="F50" i="52"/>
  <c r="I50" i="52"/>
  <c r="J50" i="52"/>
  <c r="F54" i="52"/>
  <c r="E60" i="52"/>
  <c r="I54" i="52"/>
  <c r="J54" i="52"/>
  <c r="H60" i="52"/>
  <c r="F55" i="52"/>
  <c r="I55" i="52"/>
  <c r="J55" i="52"/>
  <c r="F56" i="52"/>
  <c r="I56" i="52"/>
  <c r="J56" i="52"/>
  <c r="F57" i="52"/>
  <c r="I57" i="52"/>
  <c r="J57" i="52"/>
  <c r="F58" i="52"/>
  <c r="I58" i="52"/>
  <c r="J58" i="52"/>
  <c r="F59" i="52"/>
  <c r="I59" i="52"/>
  <c r="J59" i="52"/>
  <c r="F63" i="52"/>
  <c r="E68" i="52"/>
  <c r="I63" i="52"/>
  <c r="J63" i="52"/>
  <c r="H68" i="52"/>
  <c r="J68" i="52" s="1"/>
  <c r="F64" i="52"/>
  <c r="I64" i="52"/>
  <c r="J64" i="52"/>
  <c r="F65" i="52"/>
  <c r="I65" i="52"/>
  <c r="J65" i="52"/>
  <c r="F66" i="52"/>
  <c r="I66" i="52"/>
  <c r="J66" i="52"/>
  <c r="F67" i="52"/>
  <c r="I67" i="52"/>
  <c r="J67" i="52"/>
  <c r="F71" i="52"/>
  <c r="E77" i="52"/>
  <c r="I71" i="52"/>
  <c r="J71" i="52"/>
  <c r="H77" i="52"/>
  <c r="J77" i="52" s="1"/>
  <c r="F72" i="52"/>
  <c r="I72" i="52"/>
  <c r="J72" i="52"/>
  <c r="F73" i="52"/>
  <c r="I73" i="52"/>
  <c r="J73" i="52"/>
  <c r="F74" i="52"/>
  <c r="I74" i="52"/>
  <c r="J74" i="52"/>
  <c r="F75" i="52"/>
  <c r="I75" i="52"/>
  <c r="J75" i="52"/>
  <c r="F76" i="52"/>
  <c r="I76" i="52"/>
  <c r="J76" i="52"/>
  <c r="F80" i="52"/>
  <c r="F81" i="52" s="1"/>
  <c r="E81" i="52"/>
  <c r="I80" i="52"/>
  <c r="I81" i="52" s="1"/>
  <c r="J80" i="52"/>
  <c r="H81" i="52"/>
  <c r="J81" i="52" s="1"/>
  <c r="A21" i="52"/>
  <c r="D30" i="52"/>
  <c r="G30" i="52"/>
  <c r="K30" i="52"/>
  <c r="A22" i="52"/>
  <c r="A23" i="52"/>
  <c r="A24" i="52"/>
  <c r="A25" i="52"/>
  <c r="A26" i="52"/>
  <c r="A27" i="52"/>
  <c r="A28" i="52"/>
  <c r="A29" i="52"/>
  <c r="A34" i="52"/>
  <c r="D42" i="52"/>
  <c r="G42" i="52"/>
  <c r="K42" i="52"/>
  <c r="A35" i="52"/>
  <c r="A36" i="52"/>
  <c r="A37" i="52"/>
  <c r="A38" i="52"/>
  <c r="A39" i="52"/>
  <c r="A40" i="52"/>
  <c r="A41" i="52"/>
  <c r="A45" i="52"/>
  <c r="D51" i="52"/>
  <c r="G51" i="52"/>
  <c r="K51" i="52"/>
  <c r="A46" i="52"/>
  <c r="A47" i="52"/>
  <c r="A48" i="52"/>
  <c r="A49" i="52"/>
  <c r="A50" i="52"/>
  <c r="A54" i="52"/>
  <c r="D60" i="52"/>
  <c r="G60" i="52"/>
  <c r="K60" i="52"/>
  <c r="A55" i="52"/>
  <c r="A56" i="52"/>
  <c r="A57" i="52"/>
  <c r="A58" i="52"/>
  <c r="A59" i="52"/>
  <c r="A63" i="52"/>
  <c r="D68" i="52"/>
  <c r="G68" i="52"/>
  <c r="K68" i="52"/>
  <c r="A64" i="52"/>
  <c r="A65" i="52"/>
  <c r="A66" i="52"/>
  <c r="A67" i="52"/>
  <c r="A71" i="52"/>
  <c r="D77" i="52"/>
  <c r="G77" i="52"/>
  <c r="K77" i="52"/>
  <c r="A72" i="52"/>
  <c r="A73" i="52"/>
  <c r="A74" i="52"/>
  <c r="A75" i="52"/>
  <c r="A76" i="52"/>
  <c r="A80" i="52"/>
  <c r="D81" i="52"/>
  <c r="G81" i="52"/>
  <c r="K81" i="52"/>
  <c r="F28" i="70"/>
  <c r="H87" i="511" l="1"/>
  <c r="J87" i="511" s="1"/>
  <c r="K84" i="52"/>
  <c r="G84" i="52"/>
  <c r="D84" i="52"/>
  <c r="K87" i="52"/>
  <c r="G87" i="52"/>
  <c r="D87" i="52"/>
  <c r="I77" i="52"/>
  <c r="F77" i="52"/>
  <c r="I68" i="52"/>
  <c r="F68" i="52"/>
  <c r="I60" i="52"/>
  <c r="J60" i="52" s="1"/>
  <c r="F60" i="52"/>
  <c r="I51" i="52"/>
  <c r="J51" i="52" s="1"/>
  <c r="F51" i="52"/>
  <c r="H84" i="52"/>
  <c r="I42" i="52"/>
  <c r="I84" i="52" s="1"/>
  <c r="E84" i="52"/>
  <c r="F42" i="52"/>
  <c r="F84" i="52" s="1"/>
  <c r="H87" i="52"/>
  <c r="I30" i="52"/>
  <c r="I87" i="52" s="1"/>
  <c r="E87" i="52"/>
  <c r="F30" i="52"/>
  <c r="F87" i="52" s="1"/>
  <c r="I28" i="70"/>
  <c r="J28" i="70"/>
  <c r="J87" i="52" l="1"/>
  <c r="J30" i="52"/>
  <c r="J84" i="52"/>
  <c r="J42" i="52"/>
  <c r="A28" i="70"/>
  <c r="F29" i="70"/>
  <c r="I29" i="70"/>
  <c r="J29" i="70"/>
  <c r="A29" i="70"/>
  <c r="F30" i="70"/>
  <c r="I30" i="70"/>
  <c r="J30" i="70"/>
  <c r="A30" i="70"/>
  <c r="F31" i="70"/>
  <c r="I31" i="70"/>
  <c r="J31" i="70"/>
  <c r="A31" i="70"/>
  <c r="F32" i="70"/>
  <c r="I32" i="70"/>
  <c r="J32" i="70"/>
  <c r="A32" i="70"/>
  <c r="F33" i="70"/>
  <c r="I33" i="70"/>
  <c r="J33" i="70"/>
  <c r="A33" i="70"/>
  <c r="F34" i="70"/>
  <c r="I34" i="70"/>
  <c r="J34" i="70"/>
  <c r="A34" i="70"/>
  <c r="F35" i="70"/>
  <c r="I35" i="70"/>
  <c r="J35" i="70"/>
  <c r="A35" i="70"/>
  <c r="F36" i="70"/>
  <c r="I36" i="70"/>
  <c r="J36" i="70"/>
  <c r="A36" i="70"/>
  <c r="D37" i="70"/>
  <c r="E37" i="70"/>
  <c r="F37" i="70"/>
  <c r="G37" i="70"/>
  <c r="H37" i="70"/>
  <c r="I37" i="70"/>
  <c r="J37" i="70"/>
  <c r="K37" i="70"/>
  <c r="F41" i="70"/>
  <c r="I41" i="70"/>
  <c r="J41" i="70"/>
  <c r="A41" i="70"/>
  <c r="F42" i="70"/>
  <c r="I42" i="70"/>
  <c r="J42" i="70"/>
  <c r="A42" i="70"/>
  <c r="F43" i="70"/>
  <c r="I43" i="70"/>
  <c r="J43" i="70"/>
  <c r="A43" i="70"/>
  <c r="F44" i="70"/>
  <c r="I44" i="70"/>
  <c r="J44" i="70"/>
  <c r="A44" i="70"/>
  <c r="F45" i="70"/>
  <c r="I45" i="70"/>
  <c r="J45" i="70"/>
  <c r="A45" i="70"/>
  <c r="F46" i="70"/>
  <c r="I46" i="70"/>
  <c r="J46" i="70"/>
  <c r="A46" i="70"/>
  <c r="F47" i="70"/>
  <c r="I47" i="70"/>
  <c r="J47" i="70"/>
  <c r="A47" i="70"/>
  <c r="F48" i="70"/>
  <c r="I48" i="70"/>
  <c r="J48" i="70"/>
  <c r="A48" i="70"/>
  <c r="D49" i="70"/>
  <c r="E49" i="70"/>
  <c r="F49" i="70"/>
  <c r="G49" i="70"/>
  <c r="H49" i="70"/>
  <c r="I49" i="70"/>
  <c r="J49" i="70"/>
  <c r="K49" i="70"/>
  <c r="F52" i="70"/>
  <c r="I52" i="70"/>
  <c r="J52" i="70"/>
  <c r="A52" i="70"/>
  <c r="F53" i="70"/>
  <c r="I53" i="70"/>
  <c r="J53" i="70"/>
  <c r="A53" i="70"/>
  <c r="F54" i="70"/>
  <c r="I54" i="70"/>
  <c r="J54" i="70"/>
  <c r="A54" i="70"/>
  <c r="F55" i="70"/>
  <c r="I55" i="70"/>
  <c r="J55" i="70"/>
  <c r="A55" i="70"/>
  <c r="F56" i="70"/>
  <c r="I56" i="70"/>
  <c r="J56" i="70"/>
  <c r="A56" i="70"/>
  <c r="F57" i="70"/>
  <c r="I57" i="70"/>
  <c r="J57" i="70"/>
  <c r="A57" i="70"/>
  <c r="D58" i="70"/>
  <c r="E58" i="70"/>
  <c r="F58" i="70"/>
  <c r="G58" i="70"/>
  <c r="H58" i="70"/>
  <c r="I58" i="70"/>
  <c r="J58" i="70"/>
  <c r="K58" i="70"/>
  <c r="F61" i="70"/>
  <c r="I61" i="70"/>
  <c r="J61" i="70"/>
  <c r="A61" i="70"/>
  <c r="F62" i="70"/>
  <c r="I62" i="70"/>
  <c r="J62" i="70"/>
  <c r="A62" i="70"/>
  <c r="F63" i="70"/>
  <c r="I63" i="70"/>
  <c r="J63" i="70"/>
  <c r="A63" i="70"/>
  <c r="F64" i="70"/>
  <c r="I64" i="70"/>
  <c r="J64" i="70"/>
  <c r="A64" i="70"/>
  <c r="F65" i="70"/>
  <c r="I65" i="70"/>
  <c r="J65" i="70"/>
  <c r="A65" i="70"/>
  <c r="F66" i="70"/>
  <c r="I66" i="70"/>
  <c r="J66" i="70"/>
  <c r="A66" i="70"/>
  <c r="D67" i="70"/>
  <c r="E67" i="70"/>
  <c r="F67" i="70"/>
  <c r="G67" i="70"/>
  <c r="H67" i="70"/>
  <c r="I67" i="70"/>
  <c r="J67" i="70"/>
  <c r="K67" i="70"/>
  <c r="F70" i="70"/>
  <c r="I70" i="70"/>
  <c r="J70" i="70"/>
  <c r="A70" i="70"/>
  <c r="F71" i="70"/>
  <c r="I71" i="70"/>
  <c r="J71" i="70"/>
  <c r="A71" i="70"/>
  <c r="F72" i="70"/>
  <c r="I72" i="70"/>
  <c r="J72" i="70"/>
  <c r="A72" i="70"/>
  <c r="F73" i="70"/>
  <c r="I73" i="70"/>
  <c r="J73" i="70"/>
  <c r="A73" i="70"/>
  <c r="F74" i="70"/>
  <c r="I74" i="70"/>
  <c r="J74" i="70"/>
  <c r="A74" i="70"/>
  <c r="D75" i="70"/>
  <c r="E75" i="70"/>
  <c r="F75" i="70"/>
  <c r="G75" i="70"/>
  <c r="H75" i="70"/>
  <c r="I75" i="70"/>
  <c r="J75" i="70"/>
  <c r="K75" i="70"/>
  <c r="F78" i="70"/>
  <c r="I78" i="70"/>
  <c r="J78" i="70"/>
  <c r="A78" i="70"/>
  <c r="F79" i="70"/>
  <c r="I79" i="70"/>
  <c r="J79" i="70"/>
  <c r="A79" i="70"/>
  <c r="F80" i="70"/>
  <c r="I80" i="70"/>
  <c r="J80" i="70"/>
  <c r="A80" i="70"/>
  <c r="F81" i="70"/>
  <c r="I81" i="70"/>
  <c r="J81" i="70"/>
  <c r="A81" i="70"/>
  <c r="F82" i="70"/>
  <c r="I82" i="70"/>
  <c r="J82" i="70"/>
  <c r="A82" i="70"/>
  <c r="F83" i="70"/>
  <c r="I83" i="70"/>
  <c r="J83" i="70"/>
  <c r="A83" i="70"/>
  <c r="D84" i="70"/>
  <c r="E84" i="70"/>
  <c r="F84" i="70"/>
  <c r="G84" i="70"/>
  <c r="H84" i="70"/>
  <c r="I84" i="70"/>
  <c r="J84" i="70"/>
  <c r="K84" i="70"/>
  <c r="F87" i="70"/>
  <c r="I87" i="70"/>
  <c r="J87" i="70"/>
  <c r="A87" i="70"/>
  <c r="D88" i="70"/>
  <c r="E88" i="70"/>
  <c r="F88" i="70"/>
  <c r="G88" i="70"/>
  <c r="H88" i="70"/>
  <c r="I88" i="70"/>
  <c r="J88" i="70"/>
  <c r="K88" i="70"/>
  <c r="D91" i="70"/>
  <c r="E91" i="70"/>
  <c r="F91" i="70"/>
  <c r="G91" i="70"/>
  <c r="H91" i="70"/>
  <c r="I91" i="70"/>
  <c r="J91" i="70"/>
  <c r="K91" i="70"/>
  <c r="D94" i="70"/>
  <c r="E94" i="70"/>
  <c r="F94" i="70"/>
  <c r="G94" i="70"/>
  <c r="H94" i="70"/>
  <c r="I94" i="70"/>
  <c r="J94" i="70"/>
  <c r="K94" i="70"/>
</calcChain>
</file>

<file path=xl/sharedStrings.xml><?xml version="1.0" encoding="utf-8"?>
<sst xmlns="http://schemas.openxmlformats.org/spreadsheetml/2006/main" count="8619" uniqueCount="928">
  <si>
    <t xml:space="preserve">    Total</t>
  </si>
  <si>
    <t xml:space="preserve">MONTH </t>
  </si>
  <si>
    <t xml:space="preserve">DOLLAR  </t>
  </si>
  <si>
    <t xml:space="preserve">Y.T.D. </t>
  </si>
  <si>
    <t>Y.T.D.</t>
  </si>
  <si>
    <t xml:space="preserve">ACTUAL  </t>
  </si>
  <si>
    <t>ANNUAL</t>
  </si>
  <si>
    <t>BUDGET</t>
  </si>
  <si>
    <t>ACTUAL</t>
  </si>
  <si>
    <t>VARIANCE</t>
  </si>
  <si>
    <t xml:space="preserve">BUDGET </t>
  </si>
  <si>
    <t xml:space="preserve">% BUDG  </t>
  </si>
  <si>
    <t>TOTAL EXPENDITURES</t>
  </si>
  <si>
    <t>INCOME STATEMENT</t>
  </si>
  <si>
    <t>REVENUE</t>
  </si>
  <si>
    <t xml:space="preserve">     TOTAL REVENUE</t>
  </si>
  <si>
    <t>EXCESS(DEFICIT) OF REVENUE OVER</t>
  </si>
  <si>
    <t>EXPENDITURES</t>
  </si>
  <si>
    <t>hide</t>
  </si>
  <si>
    <t>fit</t>
  </si>
  <si>
    <t>Total</t>
  </si>
  <si>
    <t xml:space="preserve"> </t>
  </si>
  <si>
    <t>Start Date</t>
  </si>
  <si>
    <t>End Date</t>
  </si>
  <si>
    <t>Year Start Date</t>
  </si>
  <si>
    <t>Year End Date</t>
  </si>
  <si>
    <t>Department Code</t>
  </si>
  <si>
    <t>Title</t>
  </si>
  <si>
    <t>Value</t>
  </si>
  <si>
    <t>Option</t>
  </si>
  <si>
    <t>Dept Code</t>
  </si>
  <si>
    <t>Report Start Date</t>
  </si>
  <si>
    <t>Report End Date</t>
  </si>
  <si>
    <t>Tooltip+Hide</t>
  </si>
  <si>
    <t xml:space="preserve">For a range, please use .. For example 1100..1150, for mutilple options, use |, for example 1150|1160|1170 </t>
  </si>
  <si>
    <t>Auto+Hide+HideSheet</t>
  </si>
  <si>
    <t>=B8</t>
  </si>
  <si>
    <t>=Option!$D$6</t>
  </si>
  <si>
    <t>=Option!$D$7</t>
  </si>
  <si>
    <t>=Option!$D$8</t>
  </si>
  <si>
    <t>=EOMONTH(B10,11)</t>
  </si>
  <si>
    <t>=NL("Rows","Dimension Value","Name","Code",$B$14)</t>
  </si>
  <si>
    <t>=E21-D21</t>
  </si>
  <si>
    <t>=H21-G21</t>
  </si>
  <si>
    <t>=IF(H21=0, 0,I21/H21)</t>
  </si>
  <si>
    <t>=E22-D22</t>
  </si>
  <si>
    <t>=H22-G22</t>
  </si>
  <si>
    <t>=IF(H22=0, 0,I22/H22)</t>
  </si>
  <si>
    <t>=E23-D23</t>
  </si>
  <si>
    <t>=H23-G23</t>
  </si>
  <si>
    <t>=IF(H23=0, 0,I23/H23)</t>
  </si>
  <si>
    <t>=E24-D24</t>
  </si>
  <si>
    <t>=H24-G24</t>
  </si>
  <si>
    <t>=IF(H24=0, 0,I24/H24)</t>
  </si>
  <si>
    <t>=E25-D25</t>
  </si>
  <si>
    <t>=H25-G25</t>
  </si>
  <si>
    <t>=IF(H25=0, 0,I25/H25)</t>
  </si>
  <si>
    <t>=E26-D26</t>
  </si>
  <si>
    <t>=H26-G26</t>
  </si>
  <si>
    <t>=IF(H26=0, 0,I26/H26)</t>
  </si>
  <si>
    <t>=E27-D27</t>
  </si>
  <si>
    <t>=H27-G27</t>
  </si>
  <si>
    <t>=IF(H27=0, 0,I27/H27)</t>
  </si>
  <si>
    <t>65120</t>
  </si>
  <si>
    <t>=E28-D28</t>
  </si>
  <si>
    <t>=H28-G28</t>
  </si>
  <si>
    <t>=IF(H28=0, 0,I28/H28)</t>
  </si>
  <si>
    <t>=E29-D29</t>
  </si>
  <si>
    <t>=H29-G29</t>
  </si>
  <si>
    <t>=IF(H29=0, 0,I29/H29)</t>
  </si>
  <si>
    <t>=IF(H30=0, 0,I30/H30)</t>
  </si>
  <si>
    <t>=E34-D34</t>
  </si>
  <si>
    <t>=H34-G34</t>
  </si>
  <si>
    <t>=IF(H34=0, 0,I34/H34)</t>
  </si>
  <si>
    <t>=E35-D35</t>
  </si>
  <si>
    <t>=H35-G35</t>
  </si>
  <si>
    <t>=IF(H35=0, 0,I35/H35)</t>
  </si>
  <si>
    <t>=E36-D36</t>
  </si>
  <si>
    <t>=H36-G36</t>
  </si>
  <si>
    <t>=IF(H36=0, 0,I36/H36)</t>
  </si>
  <si>
    <t>=IF(H37=0, 0,I37/H37)</t>
  </si>
  <si>
    <t>=E40-D40</t>
  </si>
  <si>
    <t>=H40-G40</t>
  </si>
  <si>
    <t>=IF(H40=0, 0,I40/H40)</t>
  </si>
  <si>
    <t>=E41-D41</t>
  </si>
  <si>
    <t>=H41-G41</t>
  </si>
  <si>
    <t>=IF(H41=0, 0,I41/H41)</t>
  </si>
  <si>
    <t>=IF(H42=0, 0,I42/H42)</t>
  </si>
  <si>
    <t>=IF(H45=0, 0,I45/H45)</t>
  </si>
  <si>
    <t>=E48-D48</t>
  </si>
  <si>
    <t>=H48-G48</t>
  </si>
  <si>
    <t>=IF(H48=0, 0,I48/H48)</t>
  </si>
  <si>
    <t>=IF(H49=0, 0,I49/H49)</t>
  </si>
  <si>
    <t>=E54-D54</t>
  </si>
  <si>
    <t>=H54-G54</t>
  </si>
  <si>
    <t>=IF(H54=0, 0,I54/H54)</t>
  </si>
  <si>
    <t>=E55-D55</t>
  </si>
  <si>
    <t>=H55-G55</t>
  </si>
  <si>
    <t>=IF(H55=0, 0,I55/H55)</t>
  </si>
  <si>
    <t>=E56-D56</t>
  </si>
  <si>
    <t>=H56-G56</t>
  </si>
  <si>
    <t>=IF(H56=0, 0,I56/H56)</t>
  </si>
  <si>
    <t>=E57-D57</t>
  </si>
  <si>
    <t>=H57-G57</t>
  </si>
  <si>
    <t>=IF(H57=0, 0,I57/H57)</t>
  </si>
  <si>
    <t>=IF(H58=0, 0,I58/H58)</t>
  </si>
  <si>
    <t>=IF(H59=0, 0,I59/H59)</t>
  </si>
  <si>
    <t>=E63-D63</t>
  </si>
  <si>
    <t>=H63-G63</t>
  </si>
  <si>
    <t>=IF(H63=0, 0,I63/H63)</t>
  </si>
  <si>
    <t>=E64-D64</t>
  </si>
  <si>
    <t>=H64-G64</t>
  </si>
  <si>
    <t>=IF(H64=0, 0,I64/H64)</t>
  </si>
  <si>
    <t>=IF(H65=0, 0,I65/H65)</t>
  </si>
  <si>
    <t>=E71-D71</t>
  </si>
  <si>
    <t>=H71-G71</t>
  </si>
  <si>
    <t>=IF(H71=0, 0,I71/H71)</t>
  </si>
  <si>
    <t>=IF(H72=0, 0,I72/H72)</t>
  </si>
  <si>
    <t>=IF(H76=0, 0,I76/H76)</t>
  </si>
  <si>
    <t>49450</t>
  </si>
  <si>
    <t>46110</t>
  </si>
  <si>
    <t>46120</t>
  </si>
  <si>
    <t>46140</t>
  </si>
  <si>
    <t>46200</t>
  </si>
  <si>
    <t>46300</t>
  </si>
  <si>
    <t>49200</t>
  </si>
  <si>
    <t>49310</t>
  </si>
  <si>
    <t>49400</t>
  </si>
  <si>
    <t>48410</t>
  </si>
  <si>
    <t>48610</t>
  </si>
  <si>
    <t>48710</t>
  </si>
  <si>
    <t>48120</t>
  </si>
  <si>
    <t>55100</t>
  </si>
  <si>
    <t>Auto</t>
  </si>
  <si>
    <t>=E37-D37</t>
  </si>
  <si>
    <t>=H37-G37</t>
  </si>
  <si>
    <t>=IF(H38=0, 0,I38/H38)</t>
  </si>
  <si>
    <t>=E65-D65</t>
  </si>
  <si>
    <t>=H65-G65</t>
  </si>
  <si>
    <t>=IF(H66=0, 0,I66/H66)</t>
  </si>
  <si>
    <t>=E72-D72</t>
  </si>
  <si>
    <t>=H72-G72</t>
  </si>
  <si>
    <t>=IF(H73=0, 0,I73/H73)</t>
  </si>
  <si>
    <t>=E45-D45</t>
  </si>
  <si>
    <t>=H45-G45</t>
  </si>
  <si>
    <t>=IF(H46=0, 0,I46/H46)</t>
  </si>
  <si>
    <t>=IF(H74=0, 0,I74/H74)</t>
  </si>
  <si>
    <t>CENTRAL ADMINISTRATION</t>
  </si>
  <si>
    <t>=IF(SUM(D21:K21)=0,"Hide","Show")</t>
  </si>
  <si>
    <t>=IF(SUM(D22:K22)=0,"Hide","Show")</t>
  </si>
  <si>
    <t>=IF(SUM(D23:K23)=0,"Hide","Show")</t>
  </si>
  <si>
    <t>=IF(SUM(D24:K24)=0,"Hide","Show")</t>
  </si>
  <si>
    <t>=IF(SUM(D25:K25)=0,"Hide","Show")</t>
  </si>
  <si>
    <t>=IF(SUM(D26:K26)=0,"Hide","Show")</t>
  </si>
  <si>
    <t>=IF(SUM(D27:K27)=0,"Hide","Show")</t>
  </si>
  <si>
    <t>=IF(SUM(D28:K28)=0,"Hide","Show")</t>
  </si>
  <si>
    <t>=IF(SUM(D29:K29)=0,"Hide","Show")</t>
  </si>
  <si>
    <t>=IF(SUM(D34:K34)=0,"Hide","Show")</t>
  </si>
  <si>
    <t>=IF(SUM(D35:K35)=0,"Hide","Show")</t>
  </si>
  <si>
    <t>=IF(SUM(D36:K36)=0,"Hide","Show")</t>
  </si>
  <si>
    <t>=IF(SUM(D40:K40)=0,"Hide","Show")</t>
  </si>
  <si>
    <t>=IF(SUM(D41:K41)=0,"Hide","Show")</t>
  </si>
  <si>
    <t>=IF(SUM(D48:K48)=0,"Hide","Show")</t>
  </si>
  <si>
    <t>=IF(SUM(D54:K54)=0,"Hide","Show")</t>
  </si>
  <si>
    <t>=IF(SUM(D55:K55)=0,"Hide","Show")</t>
  </si>
  <si>
    <t>=IF(SUM(D56:K56)=0,"Hide","Show")</t>
  </si>
  <si>
    <t>=IF(SUM(D57:K57)=0,"Hide","Show")</t>
  </si>
  <si>
    <t>=IF(SUM(D63:K63)=0,"Hide","Show")</t>
  </si>
  <si>
    <t>=IF(SUM(D64:K64)=0,"Hide","Show")</t>
  </si>
  <si>
    <t>=IF(SUM(D65:K65)=0,"Hide","Show")</t>
  </si>
  <si>
    <t>=IF(SUM(D71:K71)=0,"Hide","Show")</t>
  </si>
  <si>
    <t>=IF(SUM(D72:K72)=0,"Hide","Show")</t>
  </si>
  <si>
    <t>=IF(SUM(D37:K37)=0,"Hide","Show")</t>
  </si>
  <si>
    <t>=IF(SUM(D45:K45)=0,"Hide","Show")</t>
  </si>
  <si>
    <t>=B21&amp;" - "&amp;NL("First","G/L Account","Name","No.",B21)</t>
  </si>
  <si>
    <t>=B22&amp;" - "&amp;NL("First","G/L Account","Name","No.",B22)</t>
  </si>
  <si>
    <t>=B23&amp;" - "&amp;NL("First","G/L Account","Name","No.",B23)</t>
  </si>
  <si>
    <t>=B24&amp;" - "&amp;NL("First","G/L Account","Name","No.",B24)</t>
  </si>
  <si>
    <t>=B25&amp;" - "&amp;NL("First","G/L Account","Name","No.",B25)</t>
  </si>
  <si>
    <t>=B26&amp;" - "&amp;NL("First","G/L Account","Name","No.",B26)</t>
  </si>
  <si>
    <t>=B27&amp;" - "&amp;NL("First","G/L Account","Name","No.",B27)</t>
  </si>
  <si>
    <t>=B28&amp;" - "&amp;NL("First","G/L Account","Name","No.",B28)</t>
  </si>
  <si>
    <t>=B29&amp;" - "&amp;NL("First","G/L Account","Name","No.",B29)</t>
  </si>
  <si>
    <t>=B34&amp;" - "&amp;NL("First","G/L Account","Name","No.",B34)</t>
  </si>
  <si>
    <t>=B35&amp;" - "&amp;NL("First","G/L Account","Name","No.",B35)</t>
  </si>
  <si>
    <t>=B36&amp;" - "&amp;NL("First","G/L Account","Name","No.",B36)</t>
  </si>
  <si>
    <t>=B40&amp;" - "&amp;NL("First","G/L Account","Name","No.",B40)</t>
  </si>
  <si>
    <t>=B41&amp;" - "&amp;NL("First","G/L Account","Name","No.",B41)</t>
  </si>
  <si>
    <t>=B48&amp;" - "&amp;NL("First","G/L Account","Name","No.",B48)</t>
  </si>
  <si>
    <t>=B54&amp;" - "&amp;NL("First","G/L Account","Name","No.",B54)</t>
  </si>
  <si>
    <t>=B55&amp;" - "&amp;NL("First","G/L Account","Name","No.",B55)</t>
  </si>
  <si>
    <t>=B56&amp;" - "&amp;NL("First","G/L Account","Name","No.",B56)</t>
  </si>
  <si>
    <t>=B57&amp;" - "&amp;NL("First","G/L Account","Name","No.",B57)</t>
  </si>
  <si>
    <t>=B63&amp;" - "&amp;NL("First","G/L Account","Name","No.",B63)</t>
  </si>
  <si>
    <t>=B64&amp;" - "&amp;NL("First","G/L Account","Name","No.",B64)</t>
  </si>
  <si>
    <t>=B65&amp;" - "&amp;NL("First","G/L Account","Name","No.",B65)</t>
  </si>
  <si>
    <t>=B71&amp;" - "&amp;NL("First","G/L Account","Name","No.",B71)</t>
  </si>
  <si>
    <t>=B72&amp;" - "&amp;NL("First","G/L Account","Name","No.",B72)</t>
  </si>
  <si>
    <t>=B37&amp;" - "&amp;NL("First","G/L Account","Name","No.",B37)</t>
  </si>
  <si>
    <t>=B45&amp;" - "&amp;NL("First","G/L Account","Name","No.",B45)</t>
  </si>
  <si>
    <t>=IF(SUM(D73:K73)=0,"Hide","Show")</t>
  </si>
  <si>
    <t>=B73&amp;" - "&amp;NL("First","G/L Account","Name","No.",B73)</t>
  </si>
  <si>
    <t>=E73-D73</t>
  </si>
  <si>
    <t>=H73-G73</t>
  </si>
  <si>
    <t>65120 - Interest Income - Operating Account</t>
  </si>
  <si>
    <t>Ontario Association On Developmental Disabilities</t>
  </si>
  <si>
    <t>Budget</t>
  </si>
  <si>
    <t>EXPENSES</t>
  </si>
  <si>
    <t>PURCHASED SERVICES</t>
  </si>
  <si>
    <t>COMMUNICATION &amp; INFORMATION TECHNOLOGY</t>
  </si>
  <si>
    <t>SUPPLIERS, NON-ICT</t>
  </si>
  <si>
    <t>COST OF GOODS SOLD</t>
  </si>
  <si>
    <t>CONFERENCE</t>
  </si>
  <si>
    <t>=Option!D9</t>
  </si>
  <si>
    <t>=-gl("Budget",B21,$B$6,$B$8,,$B$14,,,,,$B$15)</t>
  </si>
  <si>
    <t>=-gl("Balance",B21,$B$6,$B$8,,$B$14)</t>
  </si>
  <si>
    <t>=-gl("Budget",B21,$B$10,$B$8,,$B$14,,,,,$B$15)</t>
  </si>
  <si>
    <t>=-gl("Balance",B21,$B$10,$B$8,,$B$14)</t>
  </si>
  <si>
    <t>=-gl("Budget",B21,$B$10,$B$12,,$B$14,,,,,$B$15)</t>
  </si>
  <si>
    <t>68000</t>
  </si>
  <si>
    <t>=-gl("Budget",B22,$B$6,$B$8,,$B$14,,,,,$B$15)</t>
  </si>
  <si>
    <t>=-gl("Balance",B22,$B$6,$B$8,,$B$14)</t>
  </si>
  <si>
    <t>=-gl("Budget",B22,$B$10,$B$8,,$B$14,,,,,$B$15)</t>
  </si>
  <si>
    <t>=-gl("Balance",B22,$B$10,$B$8,,$B$14)</t>
  </si>
  <si>
    <t>=-gl("Budget",B22,$B$10,$B$12,,$B$14,,,,,$B$15)</t>
  </si>
  <si>
    <t>68100</t>
  </si>
  <si>
    <t>=-gl("Budget",B23,$B$6,$B$8,,$B$14,,,,,$B$15)</t>
  </si>
  <si>
    <t>=-gl("Balance",B23,$B$6,$B$8,,$B$14)</t>
  </si>
  <si>
    <t>=-gl("Budget",B23,$B$10,$B$8,,$B$14,,,,,$B$15)</t>
  </si>
  <si>
    <t>=-gl("Balance",B23,$B$10,$B$8,,$B$14)</t>
  </si>
  <si>
    <t>=-gl("Budget",B23,$B$10,$B$12,,$B$14,,,,,$B$15)</t>
  </si>
  <si>
    <t>68110</t>
  </si>
  <si>
    <t>=-gl("Budget",B24,$B$6,$B$8,,$B$14,,,,,$B$15)</t>
  </si>
  <si>
    <t>=-gl("Balance",B24,$B$6,$B$8,,$B$14)</t>
  </si>
  <si>
    <t>=-gl("Budget",B24,$B$10,$B$8,,$B$14,,,,,$B$15)</t>
  </si>
  <si>
    <t>=-gl("Balance",B24,$B$10,$B$8,,$B$14)</t>
  </si>
  <si>
    <t>=-gl("Budget",B24,$B$10,$B$12,,$B$14,,,,,$B$15)</t>
  </si>
  <si>
    <t>68150</t>
  </si>
  <si>
    <t>=-gl("Budget",B25,$B$6,$B$8,,$B$14,,,,,$B$15)</t>
  </si>
  <si>
    <t>=-gl("Balance",B25,$B$6,$B$8,,$B$14)</t>
  </si>
  <si>
    <t>=-gl("Budget",B25,$B$10,$B$8,,$B$14,,,,,$B$15)</t>
  </si>
  <si>
    <t>=-gl("Balance",B25,$B$10,$B$8,,$B$14)</t>
  </si>
  <si>
    <t>=-gl("Budget",B25,$B$10,$B$12,,$B$14,,,,,$B$15)</t>
  </si>
  <si>
    <t>68200</t>
  </si>
  <si>
    <t>=-gl("Budget",B26,$B$6,$B$8,,$B$14,,,,,$B$15)</t>
  </si>
  <si>
    <t>=-gl("Balance",B26,$B$6,$B$8,,$B$14)</t>
  </si>
  <si>
    <t>=-gl("Budget",B26,$B$10,$B$8,,$B$14,,,,,$B$15)</t>
  </si>
  <si>
    <t>=-gl("Balance",B26,$B$10,$B$8,,$B$14)</t>
  </si>
  <si>
    <t>=-gl("Budget",B26,$B$10,$B$12,,$B$14,,,,,$B$15)</t>
  </si>
  <si>
    <t>68300</t>
  </si>
  <si>
    <t>=-gl("Budget",B27,$B$6,$B$8,,$B$14,,,,,$B$15)</t>
  </si>
  <si>
    <t>=-gl("Balance",B27,$B$6,$B$8,,$B$14)</t>
  </si>
  <si>
    <t>=-gl("Budget",B27,$B$10,$B$8,,$B$14,,,,,$B$15)</t>
  </si>
  <si>
    <t>=-gl("Balance",B27,$B$10,$B$8,,$B$14)</t>
  </si>
  <si>
    <t>=-gl("Budget",B27,$B$10,$B$12,,$B$14,,,,,$B$15)</t>
  </si>
  <si>
    <t>68400</t>
  </si>
  <si>
    <t>=-gl("Budget",B28,$B$6,$B$8,,$B$14,,,,,$B$15)</t>
  </si>
  <si>
    <t>=-gl("Balance",B28,$B$6,$B$8,,$B$14)</t>
  </si>
  <si>
    <t>=-gl("Budget",B28,$B$10,$B$8,,$B$14,,,,,$B$15)</t>
  </si>
  <si>
    <t>=-gl("Balance",B28,$B$10,$B$8,,$B$14)</t>
  </si>
  <si>
    <t>=-gl("Budget",B28,$B$10,$B$12,,$B$14,,,,,$B$15)</t>
  </si>
  <si>
    <t>=gl("Budget",B34,$B$6,$B$8,,$B$14,,,,,$B$15)</t>
  </si>
  <si>
    <t>=gl("Balance",B34,$B$6,$B$8,,$B$14)</t>
  </si>
  <si>
    <t>=gl("Budget",B34,$B$10,$B$8,,$B$14,,,,,$B$15)</t>
  </si>
  <si>
    <t>=gl("Balance",B34,$B$10,$B$8,,$B$14)</t>
  </si>
  <si>
    <t>=gl("Budget",B34,$B$10,$B$12,,$B$14,,,,,$B$15)</t>
  </si>
  <si>
    <t>=gl("Budget",B35,$B$6,$B$8,,$B$14,,,,,$B$15)</t>
  </si>
  <si>
    <t>=gl("Balance",B35,$B$6,$B$8,,$B$14)</t>
  </si>
  <si>
    <t>=gl("Budget",B35,$B$10,$B$8,,$B$14,,,,,$B$15)</t>
  </si>
  <si>
    <t>=gl("Balance",B35,$B$10,$B$8,,$B$14)</t>
  </si>
  <si>
    <t>=gl("Budget",B35,$B$10,$B$12,,$B$14,,,,,$B$15)</t>
  </si>
  <si>
    <t>=gl("Budget",B36,$B$6,$B$8,,$B$14,,,,,$B$15)</t>
  </si>
  <si>
    <t>=gl("Balance",B36,$B$6,$B$8,,$B$14)</t>
  </si>
  <si>
    <t>=gl("Budget",B36,$B$10,$B$8,,$B$14,,,,,$B$15)</t>
  </si>
  <si>
    <t>=gl("Balance",B36,$B$10,$B$8,,$B$14)</t>
  </si>
  <si>
    <t>=gl("Budget",B36,$B$10,$B$12,,$B$14,,,,,$B$15)</t>
  </si>
  <si>
    <t>=gl("Budget",B37,$B$6,$B$8,,$B$14,,,,,$B$15)</t>
  </si>
  <si>
    <t>=gl("Balance",B37,$B$6,$B$8,,$B$14)</t>
  </si>
  <si>
    <t>=gl("Budget",B37,$B$10,$B$8,,$B$14,,,,,$B$15)</t>
  </si>
  <si>
    <t>=gl("Balance",B37,$B$10,$B$8,,$B$14)</t>
  </si>
  <si>
    <t>=gl("Budget",B37,$B$10,$B$12,,$B$14,,,,,$B$15)</t>
  </si>
  <si>
    <t>=IF(SUM(D38:K38)=0,"Hide","Show")</t>
  </si>
  <si>
    <t>46460</t>
  </si>
  <si>
    <t>=B38&amp;" - "&amp;NL("First","G/L Account","Name","No.",B38)</t>
  </si>
  <si>
    <t>=gl("Budget",B38,$B$6,$B$8,,$B$14,,,,,$B$15)</t>
  </si>
  <si>
    <t>=gl("Balance",B38,$B$6,$B$8,,$B$14)</t>
  </si>
  <si>
    <t>=E38-D38</t>
  </si>
  <si>
    <t>=gl("Budget",B38,$B$10,$B$8,,$B$14,,,,,$B$15)</t>
  </si>
  <si>
    <t>=gl("Balance",B38,$B$10,$B$8,,$B$14)</t>
  </si>
  <si>
    <t>=H38-G38</t>
  </si>
  <si>
    <t>=gl("Budget",B38,$B$10,$B$12,,$B$14,,,,,$B$15)</t>
  </si>
  <si>
    <t>=IF(SUM(D39:K39)=0,"Hide","Show")</t>
  </si>
  <si>
    <t>46470</t>
  </si>
  <si>
    <t>=B39&amp;" - "&amp;NL("First","G/L Account","Name","No.",B39)</t>
  </si>
  <si>
    <t>=gl("Budget",B39,$B$6,$B$8,,$B$14,,,,,$B$15)</t>
  </si>
  <si>
    <t>=gl("Balance",B39,$B$6,$B$8,,$B$14)</t>
  </si>
  <si>
    <t>=E39-D39</t>
  </si>
  <si>
    <t>=gl("Budget",B39,$B$10,$B$8,,$B$14,,,,,$B$15)</t>
  </si>
  <si>
    <t>=gl("Balance",B39,$B$10,$B$8,,$B$14)</t>
  </si>
  <si>
    <t>=H39-G39</t>
  </si>
  <si>
    <t>=IF(H39=0, 0,I39/H39)</t>
  </si>
  <si>
    <t>=gl("Budget",B39,$B$10,$B$12,,$B$14,,,,,$B$15)</t>
  </si>
  <si>
    <t>46520</t>
  </si>
  <si>
    <t>=gl("Budget",B40,$B$6,$B$8,,$B$14,,,,,$B$15)</t>
  </si>
  <si>
    <t>=gl("Balance",B40,$B$6,$B$8,,$B$14)</t>
  </si>
  <si>
    <t>=gl("Budget",B40,$B$10,$B$8,,$B$14,,,,,$B$15)</t>
  </si>
  <si>
    <t>=gl("Balance",B40,$B$10,$B$8,,$B$14)</t>
  </si>
  <si>
    <t>=gl("Budget",B40,$B$10,$B$12,,$B$14,,,,,$B$15)</t>
  </si>
  <si>
    <t>=gl("Budget",B45,$B$6,$B$8,,$B$14,,,,,$B$15)</t>
  </si>
  <si>
    <t>=gl("Balance",B45,$B$6,$B$8,,$B$14)</t>
  </si>
  <si>
    <t>=gl("Balance",B45,$B$10,$B$8,,$B$14)</t>
  </si>
  <si>
    <t>=IF(SUM(D46:K46)=0,"Hide","Show")</t>
  </si>
  <si>
    <t>48420</t>
  </si>
  <si>
    <t>=B46&amp;" - "&amp;NL("First","G/L Account","Name","No.",B46)</t>
  </si>
  <si>
    <t>=gl("Budget",B46,$B$6,$B$8,,$B$14,,,,,$B$15)</t>
  </si>
  <si>
    <t>=gl("Balance",B46,$B$6,$B$8,,$B$14)</t>
  </si>
  <si>
    <t>=E46-D46</t>
  </si>
  <si>
    <t>=gl("Balance",B46,$B$10,$B$8,,$B$14)</t>
  </si>
  <si>
    <t>=H46-G46</t>
  </si>
  <si>
    <t>=IF(SUM(D47:K47)=0,"Hide","Show")</t>
  </si>
  <si>
    <t>=B47&amp;" - "&amp;NL("First","G/L Account","Name","No.",B47)</t>
  </si>
  <si>
    <t>=gl("Budget",B47,$B$6,$B$8,,$B$14,,,,,$B$15)</t>
  </si>
  <si>
    <t>=gl("Balance",B47,$B$6,$B$8,,$B$14)</t>
  </si>
  <si>
    <t>=E47-D47</t>
  </si>
  <si>
    <t>=gl("Budget",B47,$B$10,$B$8,,$B$14,,,,,"2018-19")</t>
  </si>
  <si>
    <t>=gl("Balance",B47,$B$10,$B$8,,$B$14)</t>
  </si>
  <si>
    <t>=H47-G47</t>
  </si>
  <si>
    <t>=IF(H47=0, 0,I47/H47)</t>
  </si>
  <si>
    <t>=gl("Budget",B48,$B$6,$B$8,,$B$14,,,,,$B$15)</t>
  </si>
  <si>
    <t>=gl("Balance",B48,$B$6,$B$8,,$B$14)</t>
  </si>
  <si>
    <t>=gl("Budget",B48,$B$10,$B$8,,$B$14,,,,,"2018-19")</t>
  </si>
  <si>
    <t>=gl("Balance",B48,$B$10,$B$8,,$B$14)</t>
  </si>
  <si>
    <t>49210</t>
  </si>
  <si>
    <t>=gl("Budget",B54,$B$6,$B$8,,$B$14,,,,,$B$15)</t>
  </si>
  <si>
    <t>=gl("Balance",B54,$B$6,$B$8,,$B$14)</t>
  </si>
  <si>
    <t>=gl("Budget",B54,$B$10,$B$8,,$B$14,,,,,$B$15)</t>
  </si>
  <si>
    <t>=gl("Balance",B54,$B$10,$B$8,,$B$14)</t>
  </si>
  <si>
    <t>=gl("Budget",B54,$B$10,$B$12,,$B$14,,,,,$B$15)</t>
  </si>
  <si>
    <t>=gl("Budget",B55,$B$6,$B$8,,$B$14,,,,,$B$15)</t>
  </si>
  <si>
    <t>=gl("Balance",B55,$B$6,$B$8,,$B$14)</t>
  </si>
  <si>
    <t>=gl("Budget",B55,$B$10,$B$8,,$B$14,,,,,$B$15)</t>
  </si>
  <si>
    <t>=gl("Balance",B55,$B$10,$B$8,,$B$14)</t>
  </si>
  <si>
    <t>=gl("Budget",B55,$B$10,$B$12,,$B$14,,,,,$B$15)</t>
  </si>
  <si>
    <t>=gl("Budget",B56,$B$6,$B$8,,$B$14,,,,,$B$15)</t>
  </si>
  <si>
    <t>=gl("Balance",B56,$B$6,$B$8,,$B$14)</t>
  </si>
  <si>
    <t>=gl("Budget",B56,$B$10,$B$8,,$B$14,,,,,$B$15)</t>
  </si>
  <si>
    <t>=gl("Balance",B56,$B$10,$B$8,,$B$14)</t>
  </si>
  <si>
    <t>=gl("Budget",B56,$B$10,$B$12,,$B$14,,,,,$B$15)</t>
  </si>
  <si>
    <t>49600</t>
  </si>
  <si>
    <t>=gl("Budget",B57,$B$6,$B$8,,$B$14,,,,,$B$15)</t>
  </si>
  <si>
    <t>=gl("Balance",B57,$B$6,$B$8,,$B$14)</t>
  </si>
  <si>
    <t>=gl("Budget",B57,$B$10,$B$8,,$B$14,,,,,$B$15)</t>
  </si>
  <si>
    <t>=gl("Balance",B57,$B$10,$B$8,,$B$14)</t>
  </si>
  <si>
    <t>=gl("Budget",B57,$B$10,$B$12,,$B$14,,,,,$B$15)</t>
  </si>
  <si>
    <t>52100</t>
  </si>
  <si>
    <t>52200</t>
  </si>
  <si>
    <t>52300</t>
  </si>
  <si>
    <t>=gl("Budget",B63,$B$6,$B$8,,$B$14,,,,,$B$15)</t>
  </si>
  <si>
    <t>=gl("Balance",B63,$B$6,$B$8,,$B$14)</t>
  </si>
  <si>
    <t>=gl("Budget",B63,$B$10,$B$8,,$B$14,,,,,$B$15)</t>
  </si>
  <si>
    <t>=gl("Balance",B63,$B$10,$B$8,,$B$14)</t>
  </si>
  <si>
    <t>=gl("Budget",B63,$B$10,$B$12,,$B$14,,,,,$B$15)</t>
  </si>
  <si>
    <t>52400</t>
  </si>
  <si>
    <t>=gl("Budget",B64,$B$6,$B$8,,$B$14,,,,,$B$15)</t>
  </si>
  <si>
    <t>=gl("Balance",B64,$B$6,$B$8,,$B$14)</t>
  </si>
  <si>
    <t>=gl("Budget",B64,$B$10,$B$8,,$B$14,,,,,$B$15)</t>
  </si>
  <si>
    <t>=gl("Balance",B64,$B$10,$B$8,,$B$14)</t>
  </si>
  <si>
    <t>=gl("Budget",B64,$B$10,$B$12,,$B$14,,,,,$B$15)</t>
  </si>
  <si>
    <t>52500</t>
  </si>
  <si>
    <t>=gl("Budget",B65,$B$6,$B$8,,$B$14,,,,,$B$15)</t>
  </si>
  <si>
    <t>=gl("Balance",B65,$B$6,$B$8,,$B$14)</t>
  </si>
  <si>
    <t>=gl("Budget",B65,$B$10,$B$8,,$B$14,,,,,$B$15)</t>
  </si>
  <si>
    <t>=gl("Balance",B65,$B$10,$B$8,,$B$14)</t>
  </si>
  <si>
    <t>=gl("Budget",B65,$B$10,$B$12,,$B$14,,,,,$B$15)</t>
  </si>
  <si>
    <t>53100</t>
  </si>
  <si>
    <t>53110</t>
  </si>
  <si>
    <t>53120</t>
  </si>
  <si>
    <t>=gl("Budget",B71,$B$6,$B$8,,$B$14,,,,,$B$15)</t>
  </si>
  <si>
    <t>=gl("Balance",B71,$B$6,$B$8,,$B$14)</t>
  </si>
  <si>
    <t>=gl("Budget",B71,$B$10,$B$8,,$B$14,,,,,$B$15)</t>
  </si>
  <si>
    <t>=gl("Balance",B71,$B$10,$B$8,,$B$14)</t>
  </si>
  <si>
    <t>=gl("Budget",B71,$B$10,$B$12,,$B$14,,,,,$B$15)</t>
  </si>
  <si>
    <t>53130</t>
  </si>
  <si>
    <t>=gl("Budget",B72,$B$6,$B$8,,$B$14,,,,,$B$15)</t>
  </si>
  <si>
    <t>=gl("Balance",B72,$B$6,$B$8,,$B$14)</t>
  </si>
  <si>
    <t>=gl("Budget",B72,$B$10,$B$8,,$B$14,,,,,$B$15)</t>
  </si>
  <si>
    <t>=gl("Balance",B72,$B$10,$B$8,,$B$14)</t>
  </si>
  <si>
    <t>=gl("Budget",B72,$B$10,$B$12,,$B$14,,,,,$B$15)</t>
  </si>
  <si>
    <t>53150</t>
  </si>
  <si>
    <t>=gl("Budget",B73,$B$6,$B$8,,$B$14,,,,,$B$15)</t>
  </si>
  <si>
    <t>=gl("Balance",B73,$B$6,$B$8,,$B$14)</t>
  </si>
  <si>
    <t>=gl("Budget",B73,$B$10,$B$8,,$B$14,,,,,$B$15)</t>
  </si>
  <si>
    <t>=gl("Balance",B73,$B$10,$B$8,,$B$14)</t>
  </si>
  <si>
    <t>=gl("Budget",B73,$B$10,$B$12,,$B$14,,,,,$B$15)</t>
  </si>
  <si>
    <t>=IF(SUM(D74:K74)=0,"Hide","Show")</t>
  </si>
  <si>
    <t>=B74&amp;" - "&amp;NL("First","G/L Account","Name","No.",B74)</t>
  </si>
  <si>
    <t>=gl("Budget",B74,$B$6,$B$8,,$B$14,,,,,$B$15)</t>
  </si>
  <si>
    <t>=gl("Balance",B74,$B$6,$B$8,,$B$14)</t>
  </si>
  <si>
    <t>=E74-D74</t>
  </si>
  <si>
    <t>=gl("Budget",B74,$B$10,$B$8,,$B$14,,,,,$B$15)</t>
  </si>
  <si>
    <t>=gl("Balance",B74,$B$10,$B$8,,$B$14)</t>
  </si>
  <si>
    <t>=H74-G74</t>
  </si>
  <si>
    <t>=gl("Budget",B74,$B$10,$B$12,,$B$14,,,,,$B$15)</t>
  </si>
  <si>
    <t>=IF(SUM(D75:K75)=0,"Hide","Show")</t>
  </si>
  <si>
    <t>=B75&amp;" - "&amp;NL("First","G/L Account","Name","No.",B75)</t>
  </si>
  <si>
    <t>=gl("Budget",B75,$B$6,$B$8,,$B$14,,,,,$B$15)</t>
  </si>
  <si>
    <t>=gl("Balance",B75,$B$6,$B$8,,$B$14)</t>
  </si>
  <si>
    <t>=E75-D75</t>
  </si>
  <si>
    <t>=gl("Budget",B75,$B$10,$B$8,,$B$14,,,,,$B$15)</t>
  </si>
  <si>
    <t>=gl("Balance",B75,$B$10,$B$8,,$B$14)</t>
  </si>
  <si>
    <t>=H75-G75</t>
  </si>
  <si>
    <t>=IF(H75=0, 0,I75/H75)</t>
  </si>
  <si>
    <t>=gl("Budget",B75,$B$10,$B$12,,$B$14,,,,,$B$15)</t>
  </si>
  <si>
    <t>53500</t>
  </si>
  <si>
    <t>="Operations"</t>
  </si>
  <si>
    <t>=-gl("Budget",B29,$B$6,$B$8,,$B$14,,,,,$B$15)</t>
  </si>
  <si>
    <t>=-gl("Balance",B29,$B$6,$B$8,,$B$14)</t>
  </si>
  <si>
    <t>=-gl("Budget",B29,$B$10,$B$8,,$B$14,,,,,$B$15)</t>
  </si>
  <si>
    <t>=-gl("Balance",B29,$B$10,$B$8,,$B$14)</t>
  </si>
  <si>
    <t>=-gl("Budget",B29,$B$10,$B$12,,$B$14,,,,,$B$15)</t>
  </si>
  <si>
    <t>=gl("Budget",B41,$B$6,$B$8,,$B$14,,,,,$B$15)</t>
  </si>
  <si>
    <t>=gl("Balance",B41,$B$6,$B$8,,$B$14)</t>
  </si>
  <si>
    <t>=gl("Budget",B41,$B$10,$B$8,,$B$14,,,,,$B$15)</t>
  </si>
  <si>
    <t>=gl("Balance",B41,$B$10,$B$8,,$B$14)</t>
  </si>
  <si>
    <t>=gl("Budget",B41,$B$10,$B$12,,$B$14,,,,,$B$15)</t>
  </si>
  <si>
    <t>=gl("Budget",B45,$B$10,$B$8,,$B$14,,,,,$B$15)</t>
  </si>
  <si>
    <t>68000 - Membership</t>
  </si>
  <si>
    <t>68100 - Conference</t>
  </si>
  <si>
    <t>68110 - Conference - Sponsorship</t>
  </si>
  <si>
    <t>68150 - Conference - One Day Event</t>
  </si>
  <si>
    <t>68200 - Scholarship Fund</t>
  </si>
  <si>
    <t>68300 - Book Sales - DDO</t>
  </si>
  <si>
    <t>68400 - DDIO Copyright</t>
  </si>
  <si>
    <t>46110 -   Audit</t>
  </si>
  <si>
    <t>46120 -   Legal</t>
  </si>
  <si>
    <t>46140 -   Bank Charge</t>
  </si>
  <si>
    <t>46200 -   Insurance - Liability</t>
  </si>
  <si>
    <t>46300 -   Consulting - Non-Client Services</t>
  </si>
  <si>
    <t xml:space="preserve">46460 -   Shipment Handling </t>
  </si>
  <si>
    <t>46470 -   Storage</t>
  </si>
  <si>
    <t>46520 -   Awards</t>
  </si>
  <si>
    <t>48120 -   IT Software</t>
  </si>
  <si>
    <t>48410 -   Telephone</t>
  </si>
  <si>
    <t>48420 -   Teleconferencing</t>
  </si>
  <si>
    <t>48610 -   Postage</t>
  </si>
  <si>
    <t>48710 -   Courier</t>
  </si>
  <si>
    <t>49200 -   Membership</t>
  </si>
  <si>
    <t>49210 -   Scholarships</t>
  </si>
  <si>
    <t>49310 -   Office Supplies</t>
  </si>
  <si>
    <t>49400 -   Meeting Expenses</t>
  </si>
  <si>
    <t>49450 -   Other Supplies</t>
  </si>
  <si>
    <t>49600 -   HST Expense</t>
  </si>
  <si>
    <t>52100 -   Journal Cost</t>
  </si>
  <si>
    <t>52200 -   Cost of DDO Textbook</t>
  </si>
  <si>
    <t>52300 -   Textbook Development Costs</t>
  </si>
  <si>
    <t xml:space="preserve">52400 -   Adv/Profit Share - Maire/Ivan </t>
  </si>
  <si>
    <t>52500 -   Bad Debt Expense</t>
  </si>
  <si>
    <t xml:space="preserve">53100 - Conference </t>
  </si>
  <si>
    <t>53110 - Conference - Promotion</t>
  </si>
  <si>
    <t>53120 - Conference - Staff Accommodation</t>
  </si>
  <si>
    <t>53130 - Conference - Award/Gifts</t>
  </si>
  <si>
    <t>53150 - Conference Expenses - Other</t>
  </si>
  <si>
    <t>53500 - One Day Event Expenses</t>
  </si>
  <si>
    <t>55100 -   Central Administration</t>
  </si>
  <si>
    <t>=gl("Budget",B45,$B$10,$B$12,,$B$14,,,,,$B$15)</t>
  </si>
  <si>
    <t>=gl("Budget",B46,$B$10,$B$12,,$B$14,,,,,$B$15)</t>
  </si>
  <si>
    <t>=gl("Budget",B47,$B$10,$B$12,,$B$14,,,,,$B$15)</t>
  </si>
  <si>
    <t>=gl("Budget",B48,$B$10,$B$12,,$B$14,,,,,$B$15)</t>
  </si>
  <si>
    <t>=Option!$D$5</t>
  </si>
  <si>
    <t>=NL("Sheets","Dimension Value","Code","Code",Option!$D$5,"Dimension Code","1-DEPT")</t>
  </si>
  <si>
    <t>="2100"</t>
  </si>
  <si>
    <t>1000</t>
  </si>
  <si>
    <t>Operations</t>
  </si>
  <si>
    <t>Membership</t>
  </si>
  <si>
    <t>=SUM(D34:D41)</t>
  </si>
  <si>
    <t>=SUM(E34:E41)</t>
  </si>
  <si>
    <t>=SUM(F34:F41)</t>
  </si>
  <si>
    <t>=SUM(G34:G41)</t>
  </si>
  <si>
    <t>=SUM(H34:H41)</t>
  </si>
  <si>
    <t>=SUM(I34:I41)</t>
  </si>
  <si>
    <t>=SUM(K34:K41)</t>
  </si>
  <si>
    <t>=IF(SUM(D49:K49)=0,"Hide","Show")</t>
  </si>
  <si>
    <t>=B49&amp;" - "&amp;NL("First","G/L Account","Name","No.",B49)</t>
  </si>
  <si>
    <t>=gl("Budget",B49,$B$6,$B$8,,$B$14,,,,,$B$15)</t>
  </si>
  <si>
    <t>=gl("Balance",B49,$B$6,$B$8,,$B$14)</t>
  </si>
  <si>
    <t>=E49-D49</t>
  </si>
  <si>
    <t>=gl("Budget",B49,$B$10,$B$8,,$B$14,,,,,"2018-19")</t>
  </si>
  <si>
    <t>=gl("Balance",B49,$B$10,$B$8,,$B$14)</t>
  </si>
  <si>
    <t>=H49-G49</t>
  </si>
  <si>
    <t>=gl("Budget",B49,$B$10,$B$12,,$B$14,,,,,$B$15)</t>
  </si>
  <si>
    <t>=IF(H50=0, 0,I50/H50)</t>
  </si>
  <si>
    <t>=IF(SUM(D58:K58)=0,"Hide","Show")</t>
  </si>
  <si>
    <t>=B58&amp;" - "&amp;NL("First","G/L Account","Name","No.",B58)</t>
  </si>
  <si>
    <t>=gl("Budget",B58,$B$6,$B$8,,$B$14,,,,,$B$15)</t>
  </si>
  <si>
    <t>=gl("Balance",B58,$B$6,$B$8,,$B$14)</t>
  </si>
  <si>
    <t>=E58-D58</t>
  </si>
  <si>
    <t>=gl("Budget",B58,$B$10,$B$8,,$B$14,,,,,$B$15)</t>
  </si>
  <si>
    <t>=gl("Balance",B58,$B$10,$B$8,,$B$14)</t>
  </si>
  <si>
    <t>=H58-G58</t>
  </si>
  <si>
    <t>=gl("Budget",B58,$B$10,$B$12,,$B$14,,,,,$B$15)</t>
  </si>
  <si>
    <t>=IF(SUM(D66:K66)=0,"Hide","Show")</t>
  </si>
  <si>
    <t>=B66&amp;" - "&amp;NL("First","G/L Account","Name","No.",B66)</t>
  </si>
  <si>
    <t>=gl("Budget",B66,$B$6,$B$8,,$B$14,,,,,$B$15)</t>
  </si>
  <si>
    <t>=gl("Balance",B66,$B$6,$B$8,,$B$14)</t>
  </si>
  <si>
    <t>=E66-D66</t>
  </si>
  <si>
    <t>=gl("Budget",B66,$B$10,$B$8,,$B$14,,,,,$B$15)</t>
  </si>
  <si>
    <t>=gl("Balance",B66,$B$10,$B$8,,$B$14)</t>
  </si>
  <si>
    <t>=H66-G66</t>
  </si>
  <si>
    <t>=gl("Budget",B66,$B$10,$B$12,,$B$14,,,,,$B$15)</t>
  </si>
  <si>
    <t>=IF(H67=0, 0,I67/H67)</t>
  </si>
  <si>
    <t>Auto+Hide+values+lock+Formulas=Sheet1,Sheet2+FormulasOnly</t>
  </si>
  <si>
    <t>Auto+Hide+values+lock+Formulas=Sheet3,Sheet4+FormulasOnly</t>
  </si>
  <si>
    <t>=IF(H80=0, 0,I80/H80)</t>
  </si>
  <si>
    <t>66000</t>
  </si>
  <si>
    <t>=SUM(D21:D29)</t>
  </si>
  <si>
    <t>=SUM(E21:E29)</t>
  </si>
  <si>
    <t>=SUM(F21:F29)</t>
  </si>
  <si>
    <t>=SUM(G21:G29)</t>
  </si>
  <si>
    <t>=SUM(H21:H29)</t>
  </si>
  <si>
    <t>=SUM(I21:I29)</t>
  </si>
  <si>
    <t>=SUM(K21:K29)</t>
  </si>
  <si>
    <t>=IF(SUM(D42:K42)=0,"Hide","Show")</t>
  </si>
  <si>
    <t>=B42&amp;" - "&amp;NL("First","G/L Account","Name","No.",B42)</t>
  </si>
  <si>
    <t>=E42-D42</t>
  </si>
  <si>
    <t>=H42-G42</t>
  </si>
  <si>
    <t>=IF(H43=0, 0,I43/H43)</t>
  </si>
  <si>
    <t>=IF(SUM(D59:K59)=0,"Hide","Show")</t>
  </si>
  <si>
    <t>=B59&amp;" - "&amp;NL("First","G/L Account","Name","No.",B59)</t>
  </si>
  <si>
    <t>=gl("Budget",B59,$B$6,$B$8,,$B$14,,,,,$B$15)</t>
  </si>
  <si>
    <t>=gl("Balance",B59,$B$6,$B$8,,$B$14)</t>
  </si>
  <si>
    <t>=E59-D59</t>
  </si>
  <si>
    <t>=gl("Budget",B59,$B$10,$B$8,,$B$14,,,,,$B$15)</t>
  </si>
  <si>
    <t>=gl("Balance",B59,$B$10,$B$8,,$B$14)</t>
  </si>
  <si>
    <t>=H59-G59</t>
  </si>
  <si>
    <t>=gl("Budget",B59,$B$10,$B$12,,$B$14,,,,,$B$15)</t>
  </si>
  <si>
    <t>=IF(H60=0, 0,I60/H60)</t>
  </si>
  <si>
    <t>=IF(SUM(D67:K67)=0,"Hide","Show")</t>
  </si>
  <si>
    <t>=B67&amp;" - "&amp;NL("First","G/L Account","Name","No.",B67)</t>
  </si>
  <si>
    <t>=gl("Budget",B67,$B$6,$B$8,,$B$14,,,,,$B$15)</t>
  </si>
  <si>
    <t>=gl("Balance",B67,$B$6,$B$8,,$B$14)</t>
  </si>
  <si>
    <t>=E67-D67</t>
  </si>
  <si>
    <t>=gl("Balance",B67,$B$10,$B$8,,$B$14)</t>
  </si>
  <si>
    <t>=H67-G67</t>
  </si>
  <si>
    <t>=gl("Budget",B67,$B$10,$B$12,,$B$14,,,,,$B$15)</t>
  </si>
  <si>
    <t>=IF(H68=0, 0,I68/H68)</t>
  </si>
  <si>
    <t>=IF(SUM(D76:K76)=0,"Hide","Show")</t>
  </si>
  <si>
    <t>=B76&amp;" - "&amp;NL("First","G/L Account","Name","No.",B76)</t>
  </si>
  <si>
    <t>=gl("Budget",B76,$B$6,$B$8,,$B$14,,,,,$B$15)</t>
  </si>
  <si>
    <t>=gl("Balance",B76,$B$6,$B$8,,$B$14)</t>
  </si>
  <si>
    <t>=E76-D76</t>
  </si>
  <si>
    <t>=gl("Budget",B76,$B$10,$B$8,,$B$14,,,,,$B$15)</t>
  </si>
  <si>
    <t>=gl("Balance",B76,$B$10,$B$8,,$B$14)</t>
  </si>
  <si>
    <t>=H76-G76</t>
  </si>
  <si>
    <t>=gl("Budget",B76,$B$10,$B$12,,$B$14,,,,,$B$15)</t>
  </si>
  <si>
    <t>=IF(H77=0, 0,I77/H77)</t>
  </si>
  <si>
    <t>=IF(H81=0, 0,I81/H81)</t>
  </si>
  <si>
    <t>=IF(H84=0, 0,I84/H84)</t>
  </si>
  <si>
    <t>66000 - Miscellaneous/Other Revenue</t>
  </si>
  <si>
    <t>=IF(SUM(D30:K30)=0,"Hide","Show")</t>
  </si>
  <si>
    <t>=B30&amp;" - "&amp;NL("First","G/L Account","Name","No.",B30)</t>
  </si>
  <si>
    <t>=-gl("Budget",B30,$B$6,$B$8,,$B$14,,,,,$B$15)</t>
  </si>
  <si>
    <t>=-gl("Balance",B30,$B$6,$B$8,,$B$14)</t>
  </si>
  <si>
    <t>=E30-D30</t>
  </si>
  <si>
    <t>=-gl("Budget",B30,$B$10,$B$8,,$B$14,,,,,$B$15)</t>
  </si>
  <si>
    <t>=-gl("Balance",B30,$B$10,$B$8,,$B$14)</t>
  </si>
  <si>
    <t>=H30-G30</t>
  </si>
  <si>
    <t>=-gl("Budget",B30,$B$10,$B$12,,$B$14,,,,,$B$15)</t>
  </si>
  <si>
    <t>=IF(H31=0, 0,I31/H31)</t>
  </si>
  <si>
    <t>=gl("Budget",B42,$B$6,$B$8,,$B$14,,,,,$B$15)</t>
  </si>
  <si>
    <t>=gl("Balance",B42,$B$6,$B$8,,$B$14)</t>
  </si>
  <si>
    <t>=gl("Budget",B42,$B$10,$B$8,,$B$14,,,,,$B$15)</t>
  </si>
  <si>
    <t>=gl("Balance",B42,$B$10,$B$8,,$B$14)</t>
  </si>
  <si>
    <t>=gl("Budget",B42,$B$10,$B$12,,$B$14,,,,,$B$15)</t>
  </si>
  <si>
    <t>=gl("Budget",B46,$B$10,$B$8,,$B$14,,,,,$B$15)</t>
  </si>
  <si>
    <t>=IF(SUM(D50:K50)=0,"Hide","Show")</t>
  </si>
  <si>
    <t>=B50&amp;" - "&amp;NL("First","G/L Account","Name","No.",B50)</t>
  </si>
  <si>
    <t>=gl("Budget",B50,$B$6,$B$8,,$B$14,,,,,$B$15)</t>
  </si>
  <si>
    <t>=gl("Balance",B50,$B$6,$B$8,,$B$14)</t>
  </si>
  <si>
    <t>=E50-D50</t>
  </si>
  <si>
    <t>=gl("Budget",B50,$B$10,$B$8,,$B$14,,,,,"2018-19")</t>
  </si>
  <si>
    <t>=gl("Balance",B50,$B$10,$B$8,,$B$14)</t>
  </si>
  <si>
    <t>=H50-G50</t>
  </si>
  <si>
    <t>=gl("Budget",B50,$B$10,$B$12,,$B$14,,,,,$B$15)</t>
  </si>
  <si>
    <t>=IF(H51=0, 0,I51/H51)</t>
  </si>
  <si>
    <t>=SUM(D54:D59)</t>
  </si>
  <si>
    <t>=SUM(E54:E59)</t>
  </si>
  <si>
    <t>=SUM(F54:F59)</t>
  </si>
  <si>
    <t>=SUM(G54:G59)</t>
  </si>
  <si>
    <t>=SUM(H54:H59)</t>
  </si>
  <si>
    <t>=SUM(I54:I59)</t>
  </si>
  <si>
    <t>=SUM(K54:K59)</t>
  </si>
  <si>
    <t>=gl("Budget",B67,$B$10,$B$8,,$B$14,,,,,$B$15)</t>
  </si>
  <si>
    <t>=SUM(D63:D67)</t>
  </si>
  <si>
    <t>=SUM(E63:E67)</t>
  </si>
  <si>
    <t>=SUM(F63:F67)</t>
  </si>
  <si>
    <t>=SUM(G63:G67)</t>
  </si>
  <si>
    <t>=SUM(H63:H67)</t>
  </si>
  <si>
    <t>=SUM(I63:I67)</t>
  </si>
  <si>
    <t>=SUM(K63:K67)</t>
  </si>
  <si>
    <t>=SUM(D71:D76)</t>
  </si>
  <si>
    <t>=SUM(E71:E76)</t>
  </si>
  <si>
    <t>=SUM(F71:F76)</t>
  </si>
  <si>
    <t>=SUM(G71:G76)</t>
  </si>
  <si>
    <t>=SUM(H71:H76)</t>
  </si>
  <si>
    <t>=SUM(I71:I76)</t>
  </si>
  <si>
    <t>=SUM(K71:K76)</t>
  </si>
  <si>
    <t>=IF(SUM(D80:K80)=0,"Hide","Show")</t>
  </si>
  <si>
    <t>=B80&amp;" - "&amp;NL("First","G/L Account","Name","No.",B80)</t>
  </si>
  <si>
    <t>=gl("Budget",B80,$B$6,$B$8,,$B$14,,,,,$B$15)</t>
  </si>
  <si>
    <t>=gl("Balance",B80,$B$6,$B$8,,$B$14)</t>
  </si>
  <si>
    <t>=E80-D80</t>
  </si>
  <si>
    <t>=gl("Budget",B80,$B$10,$B$8,,$B$14,,,,,$B$15)</t>
  </si>
  <si>
    <t>=gl("Balance",B80,$B$10,$B$8,,$B$14)</t>
  </si>
  <si>
    <t>=H80-G80</t>
  </si>
  <si>
    <t>=gl("Budget",B80,$B$10,$B$12,,$B$14,,,,,$B$15)</t>
  </si>
  <si>
    <t>=SUM(D80:D80)</t>
  </si>
  <si>
    <t>=SUM(E80:E80)</t>
  </si>
  <si>
    <t>=SUM(F80:F80)</t>
  </si>
  <si>
    <t>=SUM(G80:G80)</t>
  </si>
  <si>
    <t>=SUM(H80:H80)</t>
  </si>
  <si>
    <t>=SUM(I80:I80)</t>
  </si>
  <si>
    <t>=SUM(K80:K80)</t>
  </si>
  <si>
    <t>=IF(H87=0, 0,I87/H87)</t>
  </si>
  <si>
    <t>48320</t>
  </si>
  <si>
    <t>=SUM(D45:D50)</t>
  </si>
  <si>
    <t>=SUM(E45:E50)</t>
  </si>
  <si>
    <t>=SUM(F45:F50)</t>
  </si>
  <si>
    <t>=SUM(G45:G50)</t>
  </si>
  <si>
    <t>=SUM(H45:H50)</t>
  </si>
  <si>
    <t>=SUM(I45:I50)</t>
  </si>
  <si>
    <t>=SUM(K45:K50)</t>
  </si>
  <si>
    <t>=SUM(D42,D51,D60,D68,D77,D81)</t>
  </si>
  <si>
    <t>=SUM(E42,E51,E60,E68,E77,E81)</t>
  </si>
  <si>
    <t>=SUM(F42,F51,F60,F68,F77,F81)</t>
  </si>
  <si>
    <t>=SUM(G42,G51,G60,G68,G77,G81)</t>
  </si>
  <si>
    <t>=SUM(H42,H51,H60,H68,H77,H81)</t>
  </si>
  <si>
    <t>=SUM(I42,I51,I60,I68,I77,I81)</t>
  </si>
  <si>
    <t>=SUM(K42,K51,K60,K68,K77,K81)</t>
  </si>
  <si>
    <t>=D30-D84</t>
  </si>
  <si>
    <t>=E30-E84</t>
  </si>
  <si>
    <t>=F30-F84</t>
  </si>
  <si>
    <t>=G30-G84</t>
  </si>
  <si>
    <t>=H30-H84</t>
  </si>
  <si>
    <t>=I30-I84</t>
  </si>
  <si>
    <t>=K30-K84</t>
  </si>
  <si>
    <t>=gl("Budget",B47,$B$10,$B$8,,$B$14,,,,,$B$15)</t>
  </si>
  <si>
    <t>=IF(H52=0, 0,I52/H52)</t>
  </si>
  <si>
    <t>=IF(H61=0, 0,I61/H61)</t>
  </si>
  <si>
    <t>=IF(H78=0, 0,I78/H78)</t>
  </si>
  <si>
    <t>=IF(SUM(D81:K81)=0,"Hide","Show")</t>
  </si>
  <si>
    <t>=B81&amp;" - "&amp;NL("First","G/L Account","Name","No.",B81)</t>
  </si>
  <si>
    <t>=gl("Budget",B81,$B$6,$B$8,,$B$14,,,,,$B$15)</t>
  </si>
  <si>
    <t>=gl("Balance",B81,$B$6,$B$8,,$B$14)</t>
  </si>
  <si>
    <t>=E81-D81</t>
  </si>
  <si>
    <t>=gl("Budget",B81,$B$10,$B$8,,$B$14,,,,,$B$15)</t>
  </si>
  <si>
    <t>=gl("Balance",B81,$B$10,$B$8,,$B$14)</t>
  </si>
  <si>
    <t>=H81-G81</t>
  </si>
  <si>
    <t>=gl("Budget",B81,$B$10,$B$12,,$B$14,,,,,$B$15)</t>
  </si>
  <si>
    <t>=IF(H82=0, 0,I82/H82)</t>
  </si>
  <si>
    <t>=IF(H88=0, 0,I88/H88)</t>
  </si>
  <si>
    <t>48320 -  Purchased IT Services</t>
  </si>
  <si>
    <t>Auto+Hide+values+lock+Formulas=Sheet12,Sheet1,Sheet2</t>
  </si>
  <si>
    <t>="Membership"</t>
  </si>
  <si>
    <t>="NADD Scholarship"</t>
  </si>
  <si>
    <t>="Publication"</t>
  </si>
  <si>
    <t>="Special Project - DDO"</t>
  </si>
  <si>
    <t>="Special Project - DSSIG"</t>
  </si>
  <si>
    <t>="Special Project - RSIG"</t>
  </si>
  <si>
    <t>=IF(SUM(D31:K31)=0,"Hide","Show")</t>
  </si>
  <si>
    <t>=B31&amp;" - "&amp;NL("First","G/L Account","Name","No.",B31)</t>
  </si>
  <si>
    <t>=-gl("Budget",B31,$B$6,$B$8,,$B$14,,,,,$B$15)</t>
  </si>
  <si>
    <t>=-gl("Balance",B31,$B$6,$B$8,,$B$14)</t>
  </si>
  <si>
    <t>=E31-D31</t>
  </si>
  <si>
    <t>=-gl("Budget",B31,$B$10,$B$8,,$B$14,,,,,$B$15)</t>
  </si>
  <si>
    <t>=-gl("Balance",B31,$B$10,$B$8,,$B$14)</t>
  </si>
  <si>
    <t>=H31-G31</t>
  </si>
  <si>
    <t>=-gl("Budget",B31,$B$10,$B$12,,$B$14,,,,,$B$15)</t>
  </si>
  <si>
    <t>=IF(SUM(D32:K32)=0,"Hide","Show")</t>
  </si>
  <si>
    <t>=B32&amp;" - "&amp;NL("First","G/L Account","Name","No.",B32)</t>
  </si>
  <si>
    <t>=-gl("Budget",B32,$B$6,$B$8,,$B$14,,,,,$B$15)</t>
  </si>
  <si>
    <t>=-gl("Balance",B32,$B$6,$B$8,,$B$14)</t>
  </si>
  <si>
    <t>=E32-D32</t>
  </si>
  <si>
    <t>=-gl("Budget",B32,$B$10,$B$8,,$B$14,,,,,$B$15)</t>
  </si>
  <si>
    <t>=-gl("Balance",B32,$B$10,$B$8,,$B$14)</t>
  </si>
  <si>
    <t>=H32-G32</t>
  </si>
  <si>
    <t>=IF(H32=0, 0,I32/H32)</t>
  </si>
  <si>
    <t>=-gl("Budget",B32,$B$10,$B$12,,$B$14,,,,,$B$15)</t>
  </si>
  <si>
    <t>=IF(SUM(D33:K33)=0,"Hide","Show")</t>
  </si>
  <si>
    <t>=B33&amp;" - "&amp;NL("First","G/L Account","Name","No.",B33)</t>
  </si>
  <si>
    <t>=-gl("Budget",B33,$B$6,$B$8,,$B$14,,,,,$B$15)</t>
  </si>
  <si>
    <t>=-gl("Balance",B33,$B$6,$B$8,,$B$14)</t>
  </si>
  <si>
    <t>=E33-D33</t>
  </si>
  <si>
    <t>=-gl("Budget",B33,$B$10,$B$8,,$B$14,,,,,$B$15)</t>
  </si>
  <si>
    <t>=-gl("Balance",B33,$B$10,$B$8,,$B$14)</t>
  </si>
  <si>
    <t>=H33-G33</t>
  </si>
  <si>
    <t>=IF(H33=0, 0,I33/H33)</t>
  </si>
  <si>
    <t>=-gl("Budget",B33,$B$10,$B$12,,$B$14,,,,,$B$15)</t>
  </si>
  <si>
    <t>=-gl("Budget",B34,$B$6,$B$8,,$B$14,,,,,$B$15)</t>
  </si>
  <si>
    <t>=-gl("Balance",B34,$B$6,$B$8,,$B$14)</t>
  </si>
  <si>
    <t>=-gl("Budget",B34,$B$10,$B$8,,$B$14,,,,,$B$15)</t>
  </si>
  <si>
    <t>=-gl("Balance",B34,$B$10,$B$8,,$B$14)</t>
  </si>
  <si>
    <t>=-gl("Budget",B34,$B$10,$B$12,,$B$14,,,,,$B$15)</t>
  </si>
  <si>
    <t>=-gl("Budget",B35,$B$6,$B$8,,$B$14,,,,,$B$15)</t>
  </si>
  <si>
    <t>=-gl("Balance",B35,$B$6,$B$8,,$B$14)</t>
  </si>
  <si>
    <t>=-gl("Budget",B35,$B$10,$B$8,,$B$14,,,,,$B$15)</t>
  </si>
  <si>
    <t>=-gl("Balance",B35,$B$10,$B$8,,$B$14)</t>
  </si>
  <si>
    <t>=-gl("Budget",B35,$B$10,$B$12,,$B$14,,,,,$B$15)</t>
  </si>
  <si>
    <t>=-gl("Budget",B36,$B$6,$B$8,,$B$14,,,,,$B$15)</t>
  </si>
  <si>
    <t>=-gl("Balance",B36,$B$6,$B$8,,$B$14)</t>
  </si>
  <si>
    <t>=-gl("Budget",B36,$B$10,$B$8,,$B$14,,,,,$B$15)</t>
  </si>
  <si>
    <t>=-gl("Balance",B36,$B$10,$B$8,,$B$14)</t>
  </si>
  <si>
    <t>=-gl("Budget",B36,$B$10,$B$12,,$B$14,,,,,$B$15)</t>
  </si>
  <si>
    <t>=SUM(D28:D36)</t>
  </si>
  <si>
    <t>=SUM(E28:E36)</t>
  </si>
  <si>
    <t>=SUM(F28:F36)</t>
  </si>
  <si>
    <t>=SUM(G28:G36)</t>
  </si>
  <si>
    <t>=SUM(H28:H36)</t>
  </si>
  <si>
    <t>=SUM(I28:I36)</t>
  </si>
  <si>
    <t>=SUM(K28:K36)</t>
  </si>
  <si>
    <t>=IF(SUM(D43:K43)=0,"Hide","Show")</t>
  </si>
  <si>
    <t>=B43&amp;" - "&amp;NL("First","G/L Account","Name","No.",B43)</t>
  </si>
  <si>
    <t>=gl("Budget",B43,$B$6,$B$8,,$B$14,,,,,$B$15)</t>
  </si>
  <si>
    <t>=gl("Balance",B43,$B$6,$B$8,,$B$14)</t>
  </si>
  <si>
    <t>=E43-D43</t>
  </si>
  <si>
    <t>=gl("Budget",B43,$B$10,$B$8,,$B$14,,,,,$B$15)</t>
  </si>
  <si>
    <t>=gl("Balance",B43,$B$10,$B$8,,$B$14)</t>
  </si>
  <si>
    <t>=H43-G43</t>
  </si>
  <si>
    <t>=gl("Budget",B43,$B$10,$B$12,,$B$14,,,,,$B$15)</t>
  </si>
  <si>
    <t>=IF(SUM(D44:K44)=0,"Hide","Show")</t>
  </si>
  <si>
    <t>=B44&amp;" - "&amp;NL("First","G/L Account","Name","No.",B44)</t>
  </si>
  <si>
    <t>=gl("Budget",B44,$B$6,$B$8,,$B$14,,,,,$B$15)</t>
  </si>
  <si>
    <t>=gl("Balance",B44,$B$6,$B$8,,$B$14)</t>
  </si>
  <si>
    <t>=E44-D44</t>
  </si>
  <si>
    <t>=gl("Budget",B44,$B$10,$B$8,,$B$14,,,,,$B$15)</t>
  </si>
  <si>
    <t>=gl("Balance",B44,$B$10,$B$8,,$B$14)</t>
  </si>
  <si>
    <t>=H44-G44</t>
  </si>
  <si>
    <t>=IF(H44=0, 0,I44/H44)</t>
  </si>
  <si>
    <t>=gl("Budget",B44,$B$10,$B$12,,$B$14,,,,,$B$15)</t>
  </si>
  <si>
    <t>=gl("Budget",B48,$B$10,$B$8,,$B$14,,,,,$B$15)</t>
  </si>
  <si>
    <t>=SUM(D41:D48)</t>
  </si>
  <si>
    <t>=SUM(E41:E48)</t>
  </si>
  <si>
    <t>=SUM(F41:F48)</t>
  </si>
  <si>
    <t>=SUM(G41:G48)</t>
  </si>
  <si>
    <t>=SUM(H41:H48)</t>
  </si>
  <si>
    <t>=SUM(I41:I48)</t>
  </si>
  <si>
    <t>=SUM(K41:K48)</t>
  </si>
  <si>
    <t>=IF(SUM(D52:K52)=0,"Hide","Show")</t>
  </si>
  <si>
    <t>=B52&amp;" - "&amp;NL("First","G/L Account","Name","No.",B52)</t>
  </si>
  <si>
    <t>=gl("Budget",B52,$B$6,$B$8,,$B$14,,,,,$B$15)</t>
  </si>
  <si>
    <t>=gl("Balance",B52,$B$6,$B$8,,$B$14)</t>
  </si>
  <si>
    <t>=E52-D52</t>
  </si>
  <si>
    <t>=gl("Budget",B52,$B$10,$B$8,,$B$14,,,,,$B$15)</t>
  </si>
  <si>
    <t>=gl("Balance",B52,$B$10,$B$8,,$B$14)</t>
  </si>
  <si>
    <t>=H52-G52</t>
  </si>
  <si>
    <t>=gl("Budget",B52,$B$10,$B$12,,$B$14,,,,,$B$15)</t>
  </si>
  <si>
    <t>=IF(SUM(D53:K53)=0,"Hide","Show")</t>
  </si>
  <si>
    <t>=B53&amp;" - "&amp;NL("First","G/L Account","Name","No.",B53)</t>
  </si>
  <si>
    <t>=gl("Budget",B53,$B$6,$B$8,,$B$14,,,,,$B$15)</t>
  </si>
  <si>
    <t>=gl("Balance",B53,$B$6,$B$8,,$B$14)</t>
  </si>
  <si>
    <t>=E53-D53</t>
  </si>
  <si>
    <t>=gl("Budget",B53,$B$10,$B$8,,$B$14,,,,,$B$15)</t>
  </si>
  <si>
    <t>=gl("Balance",B53,$B$10,$B$8,,$B$14)</t>
  </si>
  <si>
    <t>=H53-G53</t>
  </si>
  <si>
    <t>=IF(H53=0, 0,I53/H53)</t>
  </si>
  <si>
    <t>=gl("Budget",B53,$B$10,$B$12,,$B$14,,,,,$B$15)</t>
  </si>
  <si>
    <t>=gl("Budget",B54,$B$10,$B$8,,$B$14,,,,,"2018-19")</t>
  </si>
  <si>
    <t>=gl("Budget",B55,$B$10,$B$8,,$B$14,,,,,"2018-19")</t>
  </si>
  <si>
    <t>=gl("Budget",B56,$B$10,$B$8,,$B$14,,,,,"2018-19")</t>
  </si>
  <si>
    <t>=gl("Budget",B57,$B$10,$B$8,,$B$14,,,,,"2018-19")</t>
  </si>
  <si>
    <t>=SUM(D52:D57)</t>
  </si>
  <si>
    <t>=SUM(E52:E57)</t>
  </si>
  <si>
    <t>=SUM(F52:F57)</t>
  </si>
  <si>
    <t>=SUM(G52:G57)</t>
  </si>
  <si>
    <t>=SUM(H52:H57)</t>
  </si>
  <si>
    <t>=SUM(I52:I57)</t>
  </si>
  <si>
    <t>=SUM(K52:K57)</t>
  </si>
  <si>
    <t>=IF(SUM(D61:K61)=0,"Hide","Show")</t>
  </si>
  <si>
    <t>=B61&amp;" - "&amp;NL("First","G/L Account","Name","No.",B61)</t>
  </si>
  <si>
    <t>=gl("Budget",B61,$B$6,$B$8,,$B$14,,,,,$B$15)</t>
  </si>
  <si>
    <t>=gl("Balance",B61,$B$6,$B$8,,$B$14)</t>
  </si>
  <si>
    <t>=E61-D61</t>
  </si>
  <si>
    <t>=gl("Budget",B61,$B$10,$B$8,,$B$14,,,,,$B$15)</t>
  </si>
  <si>
    <t>=gl("Balance",B61,$B$10,$B$8,,$B$14)</t>
  </si>
  <si>
    <t>=H61-G61</t>
  </si>
  <si>
    <t>=gl("Budget",B61,$B$10,$B$12,,$B$14,,,,,$B$15)</t>
  </si>
  <si>
    <t>=IF(SUM(D62:K62)=0,"Hide","Show")</t>
  </si>
  <si>
    <t>=B62&amp;" - "&amp;NL("First","G/L Account","Name","No.",B62)</t>
  </si>
  <si>
    <t>=gl("Budget",B62,$B$6,$B$8,,$B$14,,,,,$B$15)</t>
  </si>
  <si>
    <t>=gl("Balance",B62,$B$6,$B$8,,$B$14)</t>
  </si>
  <si>
    <t>=E62-D62</t>
  </si>
  <si>
    <t>=gl("Budget",B62,$B$10,$B$8,,$B$14,,,,,$B$15)</t>
  </si>
  <si>
    <t>=gl("Balance",B62,$B$10,$B$8,,$B$14)</t>
  </si>
  <si>
    <t>=H62-G62</t>
  </si>
  <si>
    <t>=IF(H62=0, 0,I62/H62)</t>
  </si>
  <si>
    <t>=gl("Budget",B62,$B$10,$B$12,,$B$14,,,,,$B$15)</t>
  </si>
  <si>
    <t>=SUM(D61:D66)</t>
  </si>
  <si>
    <t>=SUM(E61:E66)</t>
  </si>
  <si>
    <t>=SUM(F61:F66)</t>
  </si>
  <si>
    <t>=SUM(G61:G66)</t>
  </si>
  <si>
    <t>=SUM(H61:H66)</t>
  </si>
  <si>
    <t>=SUM(I61:I66)</t>
  </si>
  <si>
    <t>=SUM(K61:K66)</t>
  </si>
  <si>
    <t>=IF(SUM(D70:K70)=0,"Hide","Show")</t>
  </si>
  <si>
    <t>=B70&amp;" - "&amp;NL("First","G/L Account","Name","No.",B70)</t>
  </si>
  <si>
    <t>=gl("Budget",B70,$B$6,$B$8,,$B$14,,,,,$B$15)</t>
  </si>
  <si>
    <t>=gl("Balance",B70,$B$6,$B$8,,$B$14)</t>
  </si>
  <si>
    <t>=E70-D70</t>
  </si>
  <si>
    <t>=gl("Budget",B70,$B$10,$B$8,,$B$14,,,,,$B$15)</t>
  </si>
  <si>
    <t>=gl("Balance",B70,$B$10,$B$8,,$B$14)</t>
  </si>
  <si>
    <t>=H70-G70</t>
  </si>
  <si>
    <t>=IF(H70=0, 0,I70/H70)</t>
  </si>
  <si>
    <t>=gl("Budget",B70,$B$10,$B$12,,$B$14,,,,,$B$15)</t>
  </si>
  <si>
    <t>=SUM(D70:D74)</t>
  </si>
  <si>
    <t>=SUM(E70:E74)</t>
  </si>
  <si>
    <t>=SUM(F70:F74)</t>
  </si>
  <si>
    <t>=SUM(G70:G74)</t>
  </si>
  <si>
    <t>=SUM(H70:H74)</t>
  </si>
  <si>
    <t>=SUM(I70:I74)</t>
  </si>
  <si>
    <t>=SUM(K70:K74)</t>
  </si>
  <si>
    <t>=IF(SUM(D78:K78)=0,"Hide","Show")</t>
  </si>
  <si>
    <t>=B78&amp;" - "&amp;NL("First","G/L Account","Name","No.",B78)</t>
  </si>
  <si>
    <t>=gl("Budget",B78,$B$6,$B$8,,$B$14,,,,,$B$15)</t>
  </si>
  <si>
    <t>=gl("Balance",B78,$B$6,$B$8,,$B$14)</t>
  </si>
  <si>
    <t>=E78-D78</t>
  </si>
  <si>
    <t>=gl("Budget",B78,$B$10,$B$8,,$B$14,,,,,$B$15)</t>
  </si>
  <si>
    <t>=gl("Balance",B78,$B$10,$B$8,,$B$14)</t>
  </si>
  <si>
    <t>=H78-G78</t>
  </si>
  <si>
    <t>=gl("Budget",B78,$B$10,$B$12,,$B$14,,,,,$B$15)</t>
  </si>
  <si>
    <t>=IF(SUM(D79:K79)=0,"Hide","Show")</t>
  </si>
  <si>
    <t>=B79&amp;" - "&amp;NL("First","G/L Account","Name","No.",B79)</t>
  </si>
  <si>
    <t>=gl("Budget",B79,$B$6,$B$8,,$B$14,,,,,$B$15)</t>
  </si>
  <si>
    <t>=gl("Balance",B79,$B$6,$B$8,,$B$14)</t>
  </si>
  <si>
    <t>=E79-D79</t>
  </si>
  <si>
    <t>=gl("Budget",B79,$B$10,$B$8,,$B$14,,,,,$B$15)</t>
  </si>
  <si>
    <t>=gl("Balance",B79,$B$10,$B$8,,$B$14)</t>
  </si>
  <si>
    <t>=H79-G79</t>
  </si>
  <si>
    <t>=IF(H79=0, 0,I79/H79)</t>
  </si>
  <si>
    <t>=gl("Budget",B79,$B$10,$B$12,,$B$14,,,,,$B$15)</t>
  </si>
  <si>
    <t>=IF(SUM(D82:K82)=0,"Hide","Show")</t>
  </si>
  <si>
    <t>=B82&amp;" - "&amp;NL("First","G/L Account","Name","No.",B82)</t>
  </si>
  <si>
    <t>=gl("Budget",B82,$B$6,$B$8,,$B$14,,,,,$B$15)</t>
  </si>
  <si>
    <t>=gl("Balance",B82,$B$6,$B$8,,$B$14)</t>
  </si>
  <si>
    <t>=E82-D82</t>
  </si>
  <si>
    <t>=gl("Budget",B82,$B$10,$B$8,,$B$14,,,,,$B$15)</t>
  </si>
  <si>
    <t>=gl("Balance",B82,$B$10,$B$8,,$B$14)</t>
  </si>
  <si>
    <t>=H82-G82</t>
  </si>
  <si>
    <t>=gl("Budget",B82,$B$10,$B$12,,$B$14,,,,,$B$15)</t>
  </si>
  <si>
    <t>=IF(SUM(D83:K83)=0,"Hide","Show")</t>
  </si>
  <si>
    <t>=B83&amp;" - "&amp;NL("First","G/L Account","Name","No.",B83)</t>
  </si>
  <si>
    <t>=gl("Budget",B83,$B$6,$B$8,,$B$14,,,,,$B$15)</t>
  </si>
  <si>
    <t>=gl("Balance",B83,$B$6,$B$8,,$B$14)</t>
  </si>
  <si>
    <t>=E83-D83</t>
  </si>
  <si>
    <t>=gl("Budget",B83,$B$10,$B$8,,$B$14,,,,,$B$15)</t>
  </si>
  <si>
    <t>=gl("Balance",B83,$B$10,$B$8,,$B$14)</t>
  </si>
  <si>
    <t>=H83-G83</t>
  </si>
  <si>
    <t>=IF(H83=0, 0,I83/H83)</t>
  </si>
  <si>
    <t>=gl("Budget",B83,$B$10,$B$12,,$B$14,,,,,$B$15)</t>
  </si>
  <si>
    <t>=SUM(D78:D83)</t>
  </si>
  <si>
    <t>=SUM(E78:E83)</t>
  </si>
  <si>
    <t>=SUM(F78:F83)</t>
  </si>
  <si>
    <t>=SUM(G78:G83)</t>
  </si>
  <si>
    <t>=SUM(H78:H83)</t>
  </si>
  <si>
    <t>=SUM(I78:I83)</t>
  </si>
  <si>
    <t>=SUM(K78:K83)</t>
  </si>
  <si>
    <t>=IF(SUM(D87:K87)=0,"Hide","Show")</t>
  </si>
  <si>
    <t>=B87&amp;" - "&amp;NL("First","G/L Account","Name","No.",B87)</t>
  </si>
  <si>
    <t>=gl("Budget",B87,$B$6,$B$8,,$B$14,,,,,$B$15)</t>
  </si>
  <si>
    <t>=gl("Balance",B87,$B$6,$B$8,,$B$14)</t>
  </si>
  <si>
    <t>=E87-D87</t>
  </si>
  <si>
    <t>=gl("Budget",B87,$B$10,$B$8,,$B$14,,,,,$B$15)</t>
  </si>
  <si>
    <t>=gl("Balance",B87,$B$10,$B$8,,$B$14)</t>
  </si>
  <si>
    <t>=H87-G87</t>
  </si>
  <si>
    <t>=gl("Budget",B87,$B$10,$B$12,,$B$14,,,,,$B$15)</t>
  </si>
  <si>
    <t>=SUM(D87:D87)</t>
  </si>
  <si>
    <t>=SUM(E87:E87)</t>
  </si>
  <si>
    <t>=SUM(F87:F87)</t>
  </si>
  <si>
    <t>=SUM(G87:G87)</t>
  </si>
  <si>
    <t>=SUM(H87:H87)</t>
  </si>
  <si>
    <t>=SUM(I87:I87)</t>
  </si>
  <si>
    <t>=SUM(K87:K87)</t>
  </si>
  <si>
    <t>=SUM(D49,D58,D67,D75,D84,D88)</t>
  </si>
  <si>
    <t>=SUM(E49,E58,E67,E75,E84,E88)</t>
  </si>
  <si>
    <t>=SUM(F49,F58,F67,F75,F84,F88)</t>
  </si>
  <si>
    <t>=SUM(G49,G58,G67,G75,G84,G88)</t>
  </si>
  <si>
    <t>=SUM(H49,H58,H67,H75,H84,H88)</t>
  </si>
  <si>
    <t>=SUM(I49,I58,I67,I75,I84,I88)</t>
  </si>
  <si>
    <t>=IF(H91=0, 0,I91/H91)</t>
  </si>
  <si>
    <t>=SUM(K49,K58,K67,K75,K84,K88)</t>
  </si>
  <si>
    <t>=D37-D91</t>
  </si>
  <si>
    <t>=E37-E91</t>
  </si>
  <si>
    <t>=F37-F91</t>
  </si>
  <si>
    <t>=G37-G91</t>
  </si>
  <si>
    <t>=H37-H91</t>
  </si>
  <si>
    <t>=I37-I91</t>
  </si>
  <si>
    <t>=IF(H94=0, 0,I94/H94)</t>
  </si>
  <si>
    <t>=K37-K91</t>
  </si>
  <si>
    <t>Auto+Hide+values+lock+Formulas=Sheet12,Sheet1,Sheet2+FormulasOnly</t>
  </si>
  <si>
    <t>Auto+Hide+values+lock+Formulas=Sheet13,Sheet3,Sheet4</t>
  </si>
  <si>
    <t>Auto+Hide+values+lock+Formulas=Sheet13,Sheet3,Sheet4+FormulasOnly</t>
  </si>
  <si>
    <t>Auto+Hide+values+lock+Formulas=Sheet14,Sheet3,Sheet4+AutoSheet</t>
  </si>
  <si>
    <t>Auto+Hide+values+lock+Formulas=Sheet14,Sheet3,Sheet4+AutoSheet+FormulasOnly</t>
  </si>
  <si>
    <t>Auto+Hide+values+lock+Formulas=Sheet15,Sheet3,Sheet4+AutoSheet</t>
  </si>
  <si>
    <t>="2200"</t>
  </si>
  <si>
    <t>Auto+Hide+values+lock+Formulas=Sheet15,Sheet3,Sheet4+AutoSheet+FormulasOnly</t>
  </si>
  <si>
    <t>Auto+Hide+values+lock+Formulas=Sheet16,Sheet3,Sheet4+AutoSheet</t>
  </si>
  <si>
    <t>="2300"</t>
  </si>
  <si>
    <t>Auto+Hide+values+lock+Formulas=Sheet16,Sheet3,Sheet4+AutoSheet+FormulasOnly</t>
  </si>
  <si>
    <t>Auto+Hide+values+lock+Formulas=Sheet17,Sheet3,Sheet4+AutoSheet</t>
  </si>
  <si>
    <t>="3100"</t>
  </si>
  <si>
    <t>Auto+Hide+values+lock+Formulas=Sheet17,Sheet3,Sheet4+AutoSheet+FormulasOnly</t>
  </si>
  <si>
    <t>Auto+Hide+values+lock+Formulas=Sheet18,Sheet3,Sheet4+AutoSheet</t>
  </si>
  <si>
    <t>="3200"</t>
  </si>
  <si>
    <t>Auto+Hide+values+lock+Formulas=Sheet18,Sheet3,Sheet4+AutoSheet+FormulasOnly</t>
  </si>
  <si>
    <t>Auto+Hide+values+lock+Formulas=Sheet19,Sheet3,Sheet4+AutoSheet</t>
  </si>
  <si>
    <t>="3300"</t>
  </si>
  <si>
    <t>Auto+Hide+values+lock+Formulas=Sheet19,Sheet3,Sheet4+AutoSheet+FormulasOnly</t>
  </si>
  <si>
    <t>Auto+Hide+values+lock+Formulas=Sheet20,Sheet3,Sheet4+AutoSheet</t>
  </si>
  <si>
    <t>="4100"</t>
  </si>
  <si>
    <t>Auto+Hide+values+lock+Formulas=Sheet20,Sheet3,Sheet4+AutoSheet+FormulasOnly</t>
  </si>
  <si>
    <t>Conference</t>
  </si>
  <si>
    <t>Publication</t>
  </si>
  <si>
    <t>Special Project - DDO</t>
  </si>
  <si>
    <t>Special Project - DSSIG</t>
  </si>
  <si>
    <t>Special Project - RSIG</t>
  </si>
  <si>
    <t>NADD Scholarship</t>
  </si>
  <si>
    <t>$17,790.42 recorded as 2020 revenue</t>
  </si>
  <si>
    <t>$5,581.32 recorded as 2021 revenue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</si>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</sst>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m/d/yyyy;@"/>
    <numFmt numFmtId="165" formatCode="m/d/yy;@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8"/>
      <color theme="1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2">
    <xf numFmtId="0" fontId="0" fillId="0" borderId="0"/>
    <xf numFmtId="0" fontId="2" fillId="0" borderId="0"/>
    <xf numFmtId="0" fontId="1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" fillId="0" borderId="0"/>
    <xf numFmtId="9" fontId="2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</cellStyleXfs>
  <cellXfs count="72">
    <xf numFmtId="0" fontId="0" fillId="0" borderId="0" xfId="0"/>
    <xf numFmtId="39" fontId="4" fillId="0" borderId="0" xfId="0" applyNumberFormat="1" applyFont="1"/>
    <xf numFmtId="39" fontId="5" fillId="0" borderId="0" xfId="0" applyNumberFormat="1" applyFont="1" applyAlignment="1">
      <alignment horizontal="center"/>
    </xf>
    <xf numFmtId="39" fontId="6" fillId="0" borderId="0" xfId="0" applyNumberFormat="1" applyFont="1" applyAlignment="1">
      <alignment horizontal="center"/>
    </xf>
    <xf numFmtId="39" fontId="4" fillId="0" borderId="0" xfId="0" applyNumberFormat="1" applyFont="1" applyBorder="1"/>
    <xf numFmtId="0" fontId="2" fillId="0" borderId="0" xfId="0" applyFont="1"/>
    <xf numFmtId="39" fontId="5" fillId="0" borderId="0" xfId="0" applyNumberFormat="1" applyFont="1"/>
    <xf numFmtId="39" fontId="4" fillId="0" borderId="0" xfId="0" applyNumberFormat="1" applyFont="1" applyFill="1"/>
    <xf numFmtId="9" fontId="4" fillId="0" borderId="0" xfId="6" applyFont="1"/>
    <xf numFmtId="164" fontId="5" fillId="0" borderId="0" xfId="0" applyNumberFormat="1" applyFont="1" applyAlignment="1">
      <alignment horizontal="center"/>
    </xf>
    <xf numFmtId="0" fontId="8" fillId="0" borderId="0" xfId="0" applyFont="1" applyFill="1"/>
    <xf numFmtId="0" fontId="7" fillId="0" borderId="0" xfId="0" applyFont="1" applyFill="1"/>
    <xf numFmtId="14" fontId="8" fillId="0" borderId="0" xfId="0" applyNumberFormat="1" applyFont="1" applyFill="1"/>
    <xf numFmtId="0" fontId="9" fillId="0" borderId="0" xfId="0" applyFont="1" applyFill="1"/>
    <xf numFmtId="0" fontId="8" fillId="0" borderId="0" xfId="0" applyNumberFormat="1" applyFont="1" applyFill="1"/>
    <xf numFmtId="165" fontId="0" fillId="0" borderId="0" xfId="0" applyNumberFormat="1"/>
    <xf numFmtId="14" fontId="0" fillId="0" borderId="0" xfId="0" applyNumberFormat="1"/>
    <xf numFmtId="0" fontId="11" fillId="0" borderId="0" xfId="0" applyFont="1" applyFill="1"/>
    <xf numFmtId="39" fontId="5" fillId="0" borderId="3" xfId="0" applyNumberFormat="1" applyFont="1" applyBorder="1"/>
    <xf numFmtId="9" fontId="5" fillId="0" borderId="3" xfId="6" applyFont="1" applyBorder="1"/>
    <xf numFmtId="0" fontId="12" fillId="0" borderId="0" xfId="0" applyFont="1"/>
    <xf numFmtId="39" fontId="5" fillId="0" borderId="1" xfId="0" applyNumberFormat="1" applyFont="1" applyBorder="1"/>
    <xf numFmtId="39" fontId="5" fillId="0" borderId="2" xfId="0" applyNumberFormat="1" applyFont="1" applyBorder="1"/>
    <xf numFmtId="39" fontId="5" fillId="0" borderId="4" xfId="0" applyNumberFormat="1" applyFont="1" applyBorder="1"/>
    <xf numFmtId="39" fontId="6" fillId="2" borderId="0" xfId="0" applyNumberFormat="1" applyFont="1" applyFill="1" applyAlignment="1">
      <alignment horizontal="center"/>
    </xf>
    <xf numFmtId="39" fontId="4" fillId="2" borderId="0" xfId="0" applyNumberFormat="1" applyFont="1" applyFill="1"/>
    <xf numFmtId="39" fontId="5" fillId="2" borderId="3" xfId="0" applyNumberFormat="1" applyFont="1" applyFill="1" applyBorder="1"/>
    <xf numFmtId="39" fontId="4" fillId="2" borderId="0" xfId="0" applyNumberFormat="1" applyFont="1" applyFill="1" applyBorder="1"/>
    <xf numFmtId="39" fontId="5" fillId="2" borderId="1" xfId="0" applyNumberFormat="1" applyFont="1" applyFill="1" applyBorder="1"/>
    <xf numFmtId="39" fontId="5" fillId="2" borderId="2" xfId="0" applyNumberFormat="1" applyFont="1" applyFill="1" applyBorder="1"/>
    <xf numFmtId="39" fontId="5" fillId="2" borderId="0" xfId="0" applyNumberFormat="1" applyFont="1" applyFill="1"/>
    <xf numFmtId="39" fontId="5" fillId="2" borderId="4" xfId="0" applyNumberFormat="1" applyFont="1" applyFill="1" applyBorder="1"/>
    <xf numFmtId="0" fontId="0" fillId="0" borderId="0" xfId="0" quotePrefix="1"/>
    <xf numFmtId="9" fontId="5" fillId="0" borderId="4" xfId="8" applyFont="1" applyBorder="1"/>
    <xf numFmtId="9" fontId="5" fillId="0" borderId="2" xfId="8" applyFont="1" applyBorder="1"/>
    <xf numFmtId="9" fontId="5" fillId="0" borderId="1" xfId="8" applyFont="1" applyBorder="1"/>
    <xf numFmtId="9" fontId="4" fillId="0" borderId="0" xfId="8" applyFont="1"/>
    <xf numFmtId="9" fontId="4" fillId="0" borderId="0" xfId="8" applyFont="1" applyBorder="1"/>
    <xf numFmtId="0" fontId="15" fillId="0" borderId="0" xfId="0" applyFont="1" applyFill="1"/>
    <xf numFmtId="39" fontId="5" fillId="0" borderId="0" xfId="0" applyNumberFormat="1" applyFont="1" applyBorder="1"/>
    <xf numFmtId="39" fontId="5" fillId="2" borderId="0" xfId="0" applyNumberFormat="1" applyFont="1" applyFill="1" applyBorder="1"/>
    <xf numFmtId="9" fontId="5" fillId="0" borderId="0" xfId="8" applyFont="1" applyBorder="1"/>
    <xf numFmtId="9" fontId="5" fillId="0" borderId="3" xfId="8" applyFont="1" applyBorder="1"/>
    <xf numFmtId="0" fontId="17" fillId="0" borderId="0" xfId="11"/>
    <xf numFmtId="0" fontId="7" fillId="0" borderId="0" xfId="11" applyFont="1"/>
    <xf numFmtId="0" fontId="8" fillId="0" borderId="0" xfId="11" applyFont="1"/>
    <xf numFmtId="39" fontId="5" fillId="0" borderId="4" xfId="11" applyNumberFormat="1" applyFont="1" applyBorder="1"/>
    <xf numFmtId="39" fontId="5" fillId="2" borderId="4" xfId="11" applyNumberFormat="1" applyFont="1" applyFill="1" applyBorder="1"/>
    <xf numFmtId="0" fontId="11" fillId="0" borderId="0" xfId="11" applyFont="1"/>
    <xf numFmtId="39" fontId="5" fillId="0" borderId="0" xfId="11" applyNumberFormat="1" applyFont="1"/>
    <xf numFmtId="39" fontId="5" fillId="2" borderId="0" xfId="11" applyNumberFormat="1" applyFont="1" applyFill="1"/>
    <xf numFmtId="39" fontId="4" fillId="0" borderId="0" xfId="11" applyNumberFormat="1" applyFont="1"/>
    <xf numFmtId="39" fontId="4" fillId="2" borderId="0" xfId="11" applyNumberFormat="1" applyFont="1" applyFill="1"/>
    <xf numFmtId="39" fontId="5" fillId="0" borderId="2" xfId="11" applyNumberFormat="1" applyFont="1" applyBorder="1"/>
    <xf numFmtId="39" fontId="5" fillId="2" borderId="2" xfId="11" applyNumberFormat="1" applyFont="1" applyFill="1" applyBorder="1"/>
    <xf numFmtId="0" fontId="9" fillId="0" borderId="0" xfId="11" applyFont="1"/>
    <xf numFmtId="39" fontId="5" fillId="0" borderId="1" xfId="11" applyNumberFormat="1" applyFont="1" applyBorder="1"/>
    <xf numFmtId="39" fontId="5" fillId="2" borderId="1" xfId="11" applyNumberFormat="1" applyFont="1" applyFill="1" applyBorder="1"/>
    <xf numFmtId="0" fontId="15" fillId="0" borderId="0" xfId="11" applyFont="1"/>
    <xf numFmtId="14" fontId="17" fillId="0" borderId="0" xfId="11" applyNumberFormat="1"/>
    <xf numFmtId="0" fontId="12" fillId="0" borderId="0" xfId="11" applyFont="1"/>
    <xf numFmtId="39" fontId="5" fillId="0" borderId="3" xfId="11" applyNumberFormat="1" applyFont="1" applyBorder="1"/>
    <xf numFmtId="39" fontId="5" fillId="2" borderId="3" xfId="11" applyNumberFormat="1" applyFont="1" applyFill="1" applyBorder="1"/>
    <xf numFmtId="39" fontId="6" fillId="0" borderId="0" xfId="11" applyNumberFormat="1" applyFont="1" applyAlignment="1">
      <alignment horizontal="center"/>
    </xf>
    <xf numFmtId="39" fontId="6" fillId="2" borderId="0" xfId="11" applyNumberFormat="1" applyFont="1" applyFill="1" applyAlignment="1">
      <alignment horizontal="center"/>
    </xf>
    <xf numFmtId="39" fontId="5" fillId="0" borderId="0" xfId="11" applyNumberFormat="1" applyFont="1" applyAlignment="1">
      <alignment horizontal="center"/>
    </xf>
    <xf numFmtId="14" fontId="8" fillId="0" borderId="0" xfId="11" applyNumberFormat="1" applyFont="1"/>
    <xf numFmtId="164" fontId="5" fillId="0" borderId="0" xfId="11" applyNumberFormat="1" applyFont="1" applyAlignment="1">
      <alignment horizontal="center"/>
    </xf>
    <xf numFmtId="0" fontId="2" fillId="0" borderId="0" xfId="11" applyFont="1"/>
    <xf numFmtId="39" fontId="4" fillId="3" borderId="0" xfId="0" applyNumberFormat="1" applyFont="1" applyFill="1"/>
    <xf numFmtId="39" fontId="5" fillId="3" borderId="4" xfId="0" applyNumberFormat="1" applyFont="1" applyFill="1" applyBorder="1"/>
    <xf numFmtId="6" fontId="0" fillId="0" borderId="0" xfId="0" applyNumberFormat="1"/>
  </cellXfs>
  <cellStyles count="12">
    <cellStyle name="Comma 2" xfId="5" xr:uid="{00000000-0005-0000-0000-000000000000}"/>
    <cellStyle name="Normal" xfId="0" builtinId="0"/>
    <cellStyle name="Normal 2" xfId="1" xr:uid="{00000000-0005-0000-0000-000002000000}"/>
    <cellStyle name="Normal 2 10" xfId="3" xr:uid="{00000000-0005-0000-0000-000003000000}"/>
    <cellStyle name="Normal 2 2" xfId="7" xr:uid="{E4472313-181C-474B-8302-D4BA75B41C0B}"/>
    <cellStyle name="Normal 2 3" xfId="4" xr:uid="{00000000-0005-0000-0000-000004000000}"/>
    <cellStyle name="Normal 2 4" xfId="9" xr:uid="{38F53632-B8E4-40A6-B2F1-4ABF78E5B26B}"/>
    <cellStyle name="Normal 2 5" xfId="10" xr:uid="{E4622F83-5619-4D8C-87D4-93B71D2EBDE1}"/>
    <cellStyle name="Normal 2 6" xfId="11" xr:uid="{4BD4E4FB-EBA6-40E7-9C7E-CF2561A3578E}"/>
    <cellStyle name="Normal 3" xfId="2" xr:uid="{00000000-0005-0000-0000-000005000000}"/>
    <cellStyle name="Percent" xfId="6" builtinId="5"/>
    <cellStyle name="Percent 2" xfId="8" xr:uid="{3233E078-7D74-4581-A239-D4F29DE11F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Relationship Id="rId30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3CED6-D3EE-4D16-940F-0D5AFBBDCFB8}">
  <sheetPr>
    <pageSetUpPr fitToPage="1"/>
  </sheetPr>
  <dimension ref="A1:AU118"/>
  <sheetViews>
    <sheetView tabSelected="1" workbookViewId="0">
      <pane xSplit="3" ySplit="26" topLeftCell="G27" activePane="bottomRight" state="frozen"/>
      <selection activeCell="C2" sqref="C2"/>
      <selection pane="topRight" activeCell="D2" sqref="D2"/>
      <selection pane="bottomLeft" activeCell="C148" sqref="C148"/>
      <selection pane="bottomRight" activeCell="O97" sqref="O97"/>
    </sheetView>
  </sheetViews>
  <sheetFormatPr defaultRowHeight="12.55" x14ac:dyDescent="0.2"/>
  <cols>
    <col min="1" max="1" width="16.6640625" hidden="1" customWidth="1"/>
    <col min="2" max="2" width="11.88671875" style="10" hidden="1" customWidth="1"/>
    <col min="3" max="3" width="36.21875" style="11" bestFit="1" customWidth="1"/>
    <col min="4" max="11" width="12.6640625" customWidth="1"/>
    <col min="12" max="12" width="3.21875" customWidth="1"/>
  </cols>
  <sheetData>
    <row r="1" spans="1:11" hidden="1" x14ac:dyDescent="0.2">
      <c r="A1" t="s">
        <v>661</v>
      </c>
      <c r="B1" s="10" t="s">
        <v>18</v>
      </c>
      <c r="C1" s="11" t="s">
        <v>19</v>
      </c>
      <c r="D1" s="5"/>
      <c r="E1" s="5"/>
      <c r="F1" s="5"/>
      <c r="G1" s="5"/>
      <c r="H1" s="5"/>
      <c r="I1" s="5"/>
      <c r="J1" s="5"/>
      <c r="K1" s="5"/>
    </row>
    <row r="2" spans="1:11" x14ac:dyDescent="0.2">
      <c r="C2" s="10"/>
      <c r="D2" s="1"/>
      <c r="E2" s="1"/>
      <c r="F2" s="1"/>
      <c r="G2" s="2" t="s">
        <v>205</v>
      </c>
      <c r="H2" s="1"/>
      <c r="I2" s="1"/>
      <c r="J2" s="1"/>
      <c r="K2" s="1"/>
    </row>
    <row r="3" spans="1:11" x14ac:dyDescent="0.2">
      <c r="C3" s="10"/>
      <c r="D3" s="1"/>
      <c r="E3" s="1"/>
      <c r="F3" s="1"/>
      <c r="G3" s="2" t="s">
        <v>13</v>
      </c>
      <c r="H3" s="1"/>
      <c r="I3" s="1"/>
      <c r="J3" s="1"/>
      <c r="K3" s="1"/>
    </row>
    <row r="4" spans="1:11" x14ac:dyDescent="0.2">
      <c r="C4" s="10"/>
      <c r="D4" s="1"/>
      <c r="E4" s="1"/>
      <c r="F4" s="1"/>
      <c r="G4" s="9" t="str">
        <f>B8</f>
        <v>2020/11/30</v>
      </c>
      <c r="H4" s="6"/>
      <c r="I4" s="1"/>
      <c r="J4" s="1"/>
      <c r="K4" s="1"/>
    </row>
    <row r="5" spans="1:11" hidden="1" x14ac:dyDescent="0.2">
      <c r="A5" t="s">
        <v>18</v>
      </c>
      <c r="B5" s="10" t="s">
        <v>22</v>
      </c>
      <c r="C5" s="10"/>
      <c r="D5" s="1"/>
      <c r="E5" s="1"/>
      <c r="F5" s="1"/>
      <c r="G5" s="2"/>
      <c r="H5" s="6"/>
      <c r="I5" s="1"/>
      <c r="J5" s="1"/>
      <c r="K5" s="1"/>
    </row>
    <row r="6" spans="1:11" hidden="1" x14ac:dyDescent="0.2">
      <c r="A6" t="s">
        <v>18</v>
      </c>
      <c r="B6" s="12" t="str">
        <f>Option!$D$6</f>
        <v>2020/11/01</v>
      </c>
      <c r="C6" s="10"/>
      <c r="D6" s="1"/>
      <c r="E6" s="1"/>
      <c r="F6" s="1"/>
      <c r="G6" s="2"/>
      <c r="H6" s="6"/>
      <c r="I6" s="1"/>
      <c r="J6" s="1"/>
      <c r="K6" s="1"/>
    </row>
    <row r="7" spans="1:11" hidden="1" x14ac:dyDescent="0.2">
      <c r="A7" t="s">
        <v>18</v>
      </c>
      <c r="B7" s="10" t="s">
        <v>23</v>
      </c>
      <c r="C7" s="10"/>
      <c r="D7" s="1"/>
      <c r="E7" s="1"/>
      <c r="F7" s="1"/>
      <c r="G7" s="2"/>
      <c r="H7" s="6"/>
      <c r="I7" s="1"/>
      <c r="J7" s="1"/>
      <c r="K7" s="1"/>
    </row>
    <row r="8" spans="1:11" hidden="1" x14ac:dyDescent="0.2">
      <c r="A8" t="s">
        <v>18</v>
      </c>
      <c r="B8" s="12" t="str">
        <f>Option!$D$7</f>
        <v>2020/11/30</v>
      </c>
      <c r="C8" s="10"/>
      <c r="D8" s="1"/>
      <c r="E8" s="1"/>
      <c r="F8" s="1"/>
      <c r="G8" s="2"/>
      <c r="H8" s="1"/>
      <c r="I8" s="1"/>
      <c r="J8" s="1"/>
      <c r="K8" s="1"/>
    </row>
    <row r="9" spans="1:11" hidden="1" x14ac:dyDescent="0.2">
      <c r="A9" t="s">
        <v>18</v>
      </c>
      <c r="B9" s="10" t="s">
        <v>24</v>
      </c>
      <c r="C9" s="10"/>
      <c r="D9" s="1"/>
      <c r="E9" s="1"/>
      <c r="F9" s="1"/>
      <c r="G9" s="2"/>
      <c r="H9" s="1"/>
      <c r="I9" s="1"/>
      <c r="J9" s="1"/>
      <c r="K9" s="1"/>
    </row>
    <row r="10" spans="1:11" hidden="1" x14ac:dyDescent="0.2">
      <c r="A10" t="s">
        <v>18</v>
      </c>
      <c r="B10" s="12" t="str">
        <f>Option!$D$8</f>
        <v>2020/01/01</v>
      </c>
      <c r="C10" s="10"/>
      <c r="D10" s="1"/>
      <c r="E10" s="1"/>
      <c r="F10" s="1"/>
      <c r="G10" s="2"/>
      <c r="H10" s="1"/>
      <c r="I10" s="1"/>
      <c r="J10" s="1"/>
      <c r="K10" s="1"/>
    </row>
    <row r="11" spans="1:11" hidden="1" x14ac:dyDescent="0.2">
      <c r="A11" t="s">
        <v>18</v>
      </c>
      <c r="B11" s="10" t="s">
        <v>25</v>
      </c>
      <c r="C11" s="10"/>
      <c r="D11" s="1"/>
      <c r="E11" s="1"/>
      <c r="F11" s="1"/>
      <c r="G11" s="2"/>
      <c r="H11" s="1"/>
      <c r="I11" s="1"/>
      <c r="J11" s="1"/>
      <c r="K11" s="1"/>
    </row>
    <row r="12" spans="1:11" ht="11.3" hidden="1" customHeight="1" x14ac:dyDescent="0.2">
      <c r="A12" t="s">
        <v>18</v>
      </c>
      <c r="B12" s="12">
        <f>EOMONTH(B10,11)</f>
        <v>44196</v>
      </c>
      <c r="C12" s="10"/>
      <c r="D12" s="1"/>
      <c r="E12" s="1"/>
      <c r="F12" s="1"/>
      <c r="G12" s="2"/>
      <c r="H12" s="1"/>
      <c r="I12" s="1"/>
      <c r="J12" s="1"/>
      <c r="K12" s="1"/>
    </row>
    <row r="13" spans="1:11" ht="11.3" hidden="1" customHeight="1" x14ac:dyDescent="0.2">
      <c r="A13" t="s">
        <v>18</v>
      </c>
      <c r="B13" s="12" t="s">
        <v>26</v>
      </c>
      <c r="C13" s="10"/>
      <c r="D13" s="1"/>
      <c r="E13" s="1"/>
      <c r="F13" s="1"/>
      <c r="G13" s="2"/>
      <c r="H13" s="1"/>
      <c r="I13" s="1"/>
      <c r="J13" s="1"/>
      <c r="K13" s="1"/>
    </row>
    <row r="14" spans="1:11" ht="11.3" hidden="1" customHeight="1" x14ac:dyDescent="0.2">
      <c r="A14" t="s">
        <v>18</v>
      </c>
      <c r="B14" s="11" t="str">
        <f>Option!$D$5</f>
        <v>1000..4100</v>
      </c>
      <c r="C14" s="10"/>
      <c r="D14" s="1"/>
      <c r="E14" s="1"/>
      <c r="F14" s="1"/>
      <c r="G14" s="2"/>
      <c r="H14" s="1"/>
      <c r="I14" s="1"/>
      <c r="J14" s="1"/>
      <c r="K14" s="1"/>
    </row>
    <row r="15" spans="1:11" ht="11.3" hidden="1" customHeight="1" x14ac:dyDescent="0.2">
      <c r="A15" t="s">
        <v>18</v>
      </c>
      <c r="B15" s="11" t="str">
        <f>Option!D9</f>
        <v>2020</v>
      </c>
      <c r="E15" s="1"/>
      <c r="F15" s="1"/>
      <c r="G15" s="2"/>
      <c r="H15" s="1"/>
      <c r="I15" s="1"/>
      <c r="J15" s="1"/>
      <c r="K15" s="1"/>
    </row>
    <row r="16" spans="1:11" ht="11.3" customHeight="1" x14ac:dyDescent="0.2">
      <c r="B16" s="14"/>
      <c r="C16" s="6" t="s">
        <v>919</v>
      </c>
      <c r="D16" s="1"/>
      <c r="E16" s="1"/>
      <c r="F16" s="1"/>
      <c r="G16" s="2"/>
      <c r="H16" s="1"/>
      <c r="I16" s="1"/>
      <c r="J16" s="1"/>
      <c r="K16" s="1"/>
    </row>
    <row r="17" spans="1:13" ht="11.3" customHeight="1" x14ac:dyDescent="0.2">
      <c r="A17" t="s">
        <v>133</v>
      </c>
      <c r="B17" s="14"/>
      <c r="C17" s="6" t="str">
        <f>"Membership"</f>
        <v>Membership</v>
      </c>
      <c r="D17" s="1"/>
      <c r="E17" s="1"/>
      <c r="F17" s="1"/>
      <c r="G17" s="2"/>
      <c r="H17" s="1"/>
      <c r="I17" s="1"/>
      <c r="J17" s="1"/>
      <c r="K17" s="1"/>
    </row>
    <row r="18" spans="1:13" ht="11.3" customHeight="1" x14ac:dyDescent="0.2">
      <c r="A18" t="s">
        <v>133</v>
      </c>
      <c r="B18" s="14"/>
      <c r="C18" s="6" t="str">
        <f>"NADD Scholarship"</f>
        <v>NADD Scholarship</v>
      </c>
      <c r="D18" s="1"/>
      <c r="E18" s="1"/>
      <c r="F18" s="1"/>
      <c r="G18" s="2"/>
      <c r="H18" s="1"/>
      <c r="I18" s="1"/>
      <c r="J18" s="1"/>
      <c r="K18" s="1"/>
    </row>
    <row r="19" spans="1:13" ht="11.3" customHeight="1" x14ac:dyDescent="0.2">
      <c r="A19" t="s">
        <v>133</v>
      </c>
      <c r="B19" s="14"/>
      <c r="C19" s="6" t="str">
        <f>"Operations"</f>
        <v>Operations</v>
      </c>
      <c r="D19" s="1"/>
      <c r="E19" s="1"/>
      <c r="F19" s="1"/>
      <c r="G19" s="2"/>
      <c r="H19" s="1"/>
      <c r="I19" s="1"/>
      <c r="J19" s="1"/>
      <c r="K19" s="1"/>
    </row>
    <row r="20" spans="1:13" ht="11.3" customHeight="1" x14ac:dyDescent="0.2">
      <c r="A20" t="s">
        <v>133</v>
      </c>
      <c r="B20" s="14"/>
      <c r="C20" s="6" t="str">
        <f>"Publication"</f>
        <v>Publication</v>
      </c>
      <c r="D20" s="1"/>
      <c r="E20" s="1"/>
      <c r="F20" s="1"/>
      <c r="G20" s="2"/>
      <c r="H20" s="1"/>
      <c r="I20" s="1"/>
      <c r="J20" s="1"/>
      <c r="K20" s="1"/>
    </row>
    <row r="21" spans="1:13" ht="11.3" customHeight="1" x14ac:dyDescent="0.2">
      <c r="A21" t="s">
        <v>133</v>
      </c>
      <c r="B21" s="14"/>
      <c r="C21" s="6" t="str">
        <f>"Special Project - DDO"</f>
        <v>Special Project - DDO</v>
      </c>
      <c r="D21" s="1"/>
      <c r="E21" s="1"/>
      <c r="F21" s="1"/>
      <c r="G21" s="2"/>
      <c r="H21" s="1"/>
      <c r="I21" s="1"/>
      <c r="J21" s="1"/>
      <c r="K21" s="1"/>
    </row>
    <row r="22" spans="1:13" ht="11.3" customHeight="1" x14ac:dyDescent="0.2">
      <c r="A22" t="s">
        <v>133</v>
      </c>
      <c r="B22" s="14"/>
      <c r="C22" s="6" t="str">
        <f>"Special Project - DSSIG"</f>
        <v>Special Project - DSSIG</v>
      </c>
      <c r="D22" s="1"/>
      <c r="E22" s="1"/>
      <c r="F22" s="1"/>
      <c r="G22" s="2"/>
      <c r="H22" s="1"/>
      <c r="I22" s="1"/>
      <c r="J22" s="1"/>
      <c r="K22" s="1"/>
    </row>
    <row r="23" spans="1:13" ht="11.3" customHeight="1" x14ac:dyDescent="0.2">
      <c r="A23" t="s">
        <v>133</v>
      </c>
      <c r="B23" s="14"/>
      <c r="C23" s="6" t="str">
        <f>"Special Project - RSIG"</f>
        <v>Special Project - RSIG</v>
      </c>
      <c r="D23" s="1"/>
      <c r="E23" s="1"/>
      <c r="F23" s="1"/>
      <c r="G23" s="2"/>
      <c r="H23" s="1"/>
      <c r="I23" s="1"/>
      <c r="J23" s="1"/>
      <c r="K23" s="1"/>
    </row>
    <row r="24" spans="1:13" ht="11.3" customHeight="1" x14ac:dyDescent="0.2">
      <c r="B24" s="12"/>
      <c r="C24" s="10"/>
      <c r="D24" s="1"/>
      <c r="E24" s="1"/>
      <c r="F24" s="1"/>
      <c r="G24" s="2"/>
      <c r="H24" s="1"/>
      <c r="I24" s="1"/>
      <c r="J24" s="1"/>
      <c r="K24" s="1"/>
    </row>
    <row r="25" spans="1:13" x14ac:dyDescent="0.2">
      <c r="A25" t="s">
        <v>21</v>
      </c>
      <c r="C25" s="10"/>
      <c r="D25" s="3" t="s">
        <v>1</v>
      </c>
      <c r="E25" s="3" t="s">
        <v>1</v>
      </c>
      <c r="F25" s="3" t="s">
        <v>2</v>
      </c>
      <c r="G25" s="3" t="s">
        <v>3</v>
      </c>
      <c r="H25" s="24" t="s">
        <v>4</v>
      </c>
      <c r="I25" s="3" t="s">
        <v>2</v>
      </c>
      <c r="J25" s="3" t="s">
        <v>5</v>
      </c>
      <c r="K25" s="3" t="s">
        <v>6</v>
      </c>
    </row>
    <row r="26" spans="1:13" x14ac:dyDescent="0.2">
      <c r="C26" s="10"/>
      <c r="D26" s="3" t="s">
        <v>7</v>
      </c>
      <c r="E26" s="3" t="s">
        <v>8</v>
      </c>
      <c r="F26" s="3" t="s">
        <v>9</v>
      </c>
      <c r="G26" s="3" t="s">
        <v>10</v>
      </c>
      <c r="H26" s="24" t="s">
        <v>8</v>
      </c>
      <c r="I26" s="3" t="s">
        <v>9</v>
      </c>
      <c r="J26" s="3" t="s">
        <v>11</v>
      </c>
      <c r="K26" s="3" t="s">
        <v>7</v>
      </c>
    </row>
    <row r="27" spans="1:13" x14ac:dyDescent="0.2">
      <c r="C27" s="38" t="s">
        <v>14</v>
      </c>
      <c r="D27" s="1"/>
      <c r="E27" s="1"/>
      <c r="F27" s="1"/>
      <c r="G27" s="1"/>
      <c r="H27" s="25"/>
      <c r="I27" s="1"/>
      <c r="J27" s="1"/>
      <c r="K27" s="1"/>
    </row>
    <row r="28" spans="1:13" x14ac:dyDescent="0.2">
      <c r="A28" t="str">
        <f t="shared" ref="A28:A36" si="0">IF(SUM(D28:K28)=0,"Hide","Show")</f>
        <v>Show</v>
      </c>
      <c r="B28" s="10">
        <v>65120</v>
      </c>
      <c r="C28" s="13" t="s">
        <v>204</v>
      </c>
      <c r="D28" s="7">
        <v>13</v>
      </c>
      <c r="E28" s="1">
        <v>0</v>
      </c>
      <c r="F28" s="1">
        <f t="shared" ref="F28:F36" si="1">E28-D28</f>
        <v>-13</v>
      </c>
      <c r="G28" s="1">
        <v>143</v>
      </c>
      <c r="H28" s="25">
        <v>528.16</v>
      </c>
      <c r="I28" s="1">
        <f t="shared" ref="I28:I36" si="2">H28-G28</f>
        <v>385.15999999999997</v>
      </c>
      <c r="J28" s="8">
        <f t="shared" ref="J28:J37" si="3">IF(H28=0, 0,I28/H28)</f>
        <v>0.72924871251136014</v>
      </c>
      <c r="K28" s="1">
        <v>150</v>
      </c>
    </row>
    <row r="29" spans="1:13" hidden="1" x14ac:dyDescent="0.2">
      <c r="A29" t="str">
        <f t="shared" si="0"/>
        <v>Hide</v>
      </c>
      <c r="B29" s="10">
        <v>66000</v>
      </c>
      <c r="C29" s="13" t="s">
        <v>557</v>
      </c>
      <c r="D29" s="7">
        <v>0</v>
      </c>
      <c r="E29" s="1">
        <v>0</v>
      </c>
      <c r="F29" s="1">
        <f t="shared" si="1"/>
        <v>0</v>
      </c>
      <c r="G29" s="1">
        <v>0</v>
      </c>
      <c r="H29" s="25">
        <v>0</v>
      </c>
      <c r="I29" s="1">
        <f t="shared" si="2"/>
        <v>0</v>
      </c>
      <c r="J29" s="8">
        <f t="shared" si="3"/>
        <v>0</v>
      </c>
      <c r="K29" s="1">
        <v>0</v>
      </c>
    </row>
    <row r="30" spans="1:13" x14ac:dyDescent="0.2">
      <c r="A30" t="str">
        <f t="shared" si="0"/>
        <v>Show</v>
      </c>
      <c r="B30" s="10">
        <v>68000</v>
      </c>
      <c r="C30" s="13" t="s">
        <v>426</v>
      </c>
      <c r="D30" s="7">
        <v>1583</v>
      </c>
      <c r="E30" s="1">
        <v>39.81</v>
      </c>
      <c r="F30" s="1">
        <f t="shared" si="1"/>
        <v>-1543.19</v>
      </c>
      <c r="G30" s="1">
        <v>17413</v>
      </c>
      <c r="H30" s="69">
        <v>23371.74</v>
      </c>
      <c r="I30" s="1">
        <f t="shared" si="2"/>
        <v>5958.7400000000016</v>
      </c>
      <c r="J30" s="8">
        <f t="shared" si="3"/>
        <v>0.25495491563743228</v>
      </c>
      <c r="K30" s="1">
        <v>19000</v>
      </c>
      <c r="M30" t="s">
        <v>925</v>
      </c>
    </row>
    <row r="31" spans="1:13" x14ac:dyDescent="0.2">
      <c r="A31" t="str">
        <f t="shared" si="0"/>
        <v>Show</v>
      </c>
      <c r="B31" s="10">
        <v>68100</v>
      </c>
      <c r="C31" s="13" t="s">
        <v>427</v>
      </c>
      <c r="D31" s="7">
        <v>8479</v>
      </c>
      <c r="E31" s="1">
        <v>0</v>
      </c>
      <c r="F31" s="1">
        <f t="shared" si="1"/>
        <v>-8479</v>
      </c>
      <c r="G31" s="1">
        <v>93269</v>
      </c>
      <c r="H31" s="25">
        <v>0</v>
      </c>
      <c r="I31" s="1">
        <f t="shared" si="2"/>
        <v>-93269</v>
      </c>
      <c r="J31" s="8">
        <f t="shared" si="3"/>
        <v>0</v>
      </c>
      <c r="K31" s="1">
        <v>101750</v>
      </c>
      <c r="M31" t="s">
        <v>926</v>
      </c>
    </row>
    <row r="32" spans="1:13" x14ac:dyDescent="0.2">
      <c r="A32" t="str">
        <f t="shared" si="0"/>
        <v>Show</v>
      </c>
      <c r="B32" s="10">
        <v>68110</v>
      </c>
      <c r="C32" s="13" t="s">
        <v>428</v>
      </c>
      <c r="D32" s="7">
        <v>2166</v>
      </c>
      <c r="E32" s="1">
        <v>0</v>
      </c>
      <c r="F32" s="1">
        <f t="shared" si="1"/>
        <v>-2166</v>
      </c>
      <c r="G32" s="1">
        <v>23826</v>
      </c>
      <c r="H32" s="25">
        <v>0</v>
      </c>
      <c r="I32" s="1">
        <f t="shared" si="2"/>
        <v>-23826</v>
      </c>
      <c r="J32" s="8">
        <f t="shared" si="3"/>
        <v>0</v>
      </c>
      <c r="K32" s="1">
        <v>26000</v>
      </c>
    </row>
    <row r="33" spans="1:24" x14ac:dyDescent="0.2">
      <c r="A33" t="str">
        <f t="shared" si="0"/>
        <v>Show</v>
      </c>
      <c r="B33" s="10">
        <v>68150</v>
      </c>
      <c r="C33" s="13" t="s">
        <v>429</v>
      </c>
      <c r="D33" s="7">
        <v>292</v>
      </c>
      <c r="E33" s="1">
        <v>0</v>
      </c>
      <c r="F33" s="1">
        <f t="shared" si="1"/>
        <v>-292</v>
      </c>
      <c r="G33" s="1">
        <v>3212</v>
      </c>
      <c r="H33" s="25">
        <v>0</v>
      </c>
      <c r="I33" s="1">
        <f t="shared" si="2"/>
        <v>-3212</v>
      </c>
      <c r="J33" s="8">
        <f t="shared" si="3"/>
        <v>0</v>
      </c>
      <c r="K33" s="1">
        <v>3500</v>
      </c>
    </row>
    <row r="34" spans="1:24" x14ac:dyDescent="0.2">
      <c r="A34" t="str">
        <f t="shared" si="0"/>
        <v>Show</v>
      </c>
      <c r="B34" s="10">
        <v>68200</v>
      </c>
      <c r="C34" s="13" t="s">
        <v>430</v>
      </c>
      <c r="D34" s="7">
        <v>187</v>
      </c>
      <c r="E34" s="1">
        <v>0</v>
      </c>
      <c r="F34" s="1">
        <f t="shared" si="1"/>
        <v>-187</v>
      </c>
      <c r="G34" s="1">
        <v>2057</v>
      </c>
      <c r="H34" s="25">
        <v>0</v>
      </c>
      <c r="I34" s="1">
        <f t="shared" si="2"/>
        <v>-2057</v>
      </c>
      <c r="J34" s="8">
        <f t="shared" si="3"/>
        <v>0</v>
      </c>
      <c r="K34" s="1">
        <v>2242.9499999999998</v>
      </c>
    </row>
    <row r="35" spans="1:24" x14ac:dyDescent="0.2">
      <c r="A35" t="str">
        <f t="shared" si="0"/>
        <v>Show</v>
      </c>
      <c r="B35" s="10">
        <v>68300</v>
      </c>
      <c r="C35" s="13" t="s">
        <v>431</v>
      </c>
      <c r="D35" s="7">
        <v>208</v>
      </c>
      <c r="E35" s="1">
        <v>1173.23</v>
      </c>
      <c r="F35" s="1">
        <f t="shared" si="1"/>
        <v>965.23</v>
      </c>
      <c r="G35" s="1">
        <v>2288</v>
      </c>
      <c r="H35" s="25">
        <v>5351.84</v>
      </c>
      <c r="I35" s="1">
        <f t="shared" si="2"/>
        <v>3063.84</v>
      </c>
      <c r="J35" s="8">
        <f t="shared" si="3"/>
        <v>0.57248348231636226</v>
      </c>
      <c r="K35" s="1">
        <v>2500</v>
      </c>
    </row>
    <row r="36" spans="1:24" x14ac:dyDescent="0.2">
      <c r="A36" t="str">
        <f t="shared" si="0"/>
        <v>Show</v>
      </c>
      <c r="B36" s="10">
        <v>68400</v>
      </c>
      <c r="C36" s="13" t="s">
        <v>432</v>
      </c>
      <c r="D36" s="7">
        <v>8</v>
      </c>
      <c r="E36" s="1">
        <v>1219.97</v>
      </c>
      <c r="F36" s="1">
        <f t="shared" si="1"/>
        <v>1211.97</v>
      </c>
      <c r="G36" s="1">
        <v>88</v>
      </c>
      <c r="H36" s="25">
        <v>1500.25</v>
      </c>
      <c r="I36" s="1">
        <f t="shared" si="2"/>
        <v>1412.25</v>
      </c>
      <c r="J36" s="8">
        <f t="shared" si="3"/>
        <v>0.94134310948175304</v>
      </c>
      <c r="K36" s="1">
        <v>100</v>
      </c>
    </row>
    <row r="37" spans="1:24" s="20" customFormat="1" ht="13.8" thickBot="1" x14ac:dyDescent="0.3">
      <c r="B37" s="17"/>
      <c r="C37" s="17" t="s">
        <v>15</v>
      </c>
      <c r="D37" s="18">
        <f t="shared" ref="D37:I37" si="4">SUM(D28:D36)</f>
        <v>12936</v>
      </c>
      <c r="E37" s="18">
        <f t="shared" si="4"/>
        <v>2433.0100000000002</v>
      </c>
      <c r="F37" s="18">
        <f t="shared" si="4"/>
        <v>-10502.990000000002</v>
      </c>
      <c r="G37" s="18">
        <f t="shared" si="4"/>
        <v>142296</v>
      </c>
      <c r="H37" s="26">
        <f t="shared" si="4"/>
        <v>30751.99</v>
      </c>
      <c r="I37" s="18">
        <f t="shared" si="4"/>
        <v>-111544.01000000001</v>
      </c>
      <c r="J37" s="19">
        <f t="shared" si="3"/>
        <v>-3.6272127429802103</v>
      </c>
      <c r="K37" s="18">
        <f>SUM(K28:K36)</f>
        <v>155242.95000000001</v>
      </c>
    </row>
    <row r="38" spans="1:24" ht="13.15" thickTop="1" x14ac:dyDescent="0.2">
      <c r="C38" s="10"/>
      <c r="D38" s="4"/>
      <c r="E38" s="4"/>
      <c r="F38" s="4"/>
      <c r="G38" s="4"/>
      <c r="H38" s="27"/>
      <c r="I38" s="4"/>
      <c r="J38" s="4"/>
      <c r="K38" s="4"/>
    </row>
    <row r="39" spans="1:24" x14ac:dyDescent="0.2">
      <c r="C39" s="38" t="s">
        <v>207</v>
      </c>
      <c r="D39" s="1"/>
      <c r="E39" s="1"/>
      <c r="F39" s="1"/>
      <c r="G39" s="1"/>
      <c r="H39" s="25"/>
      <c r="I39" s="1"/>
      <c r="J39" s="1"/>
      <c r="K39" s="1"/>
      <c r="S39" s="16"/>
    </row>
    <row r="40" spans="1:24" x14ac:dyDescent="0.2">
      <c r="C40" s="38" t="s">
        <v>208</v>
      </c>
      <c r="D40" s="1"/>
      <c r="E40" s="1"/>
      <c r="F40" s="1"/>
      <c r="G40" s="1"/>
      <c r="H40" s="25"/>
      <c r="I40" s="1"/>
      <c r="J40" s="1"/>
      <c r="K40" s="1"/>
      <c r="T40" s="16"/>
    </row>
    <row r="41" spans="1:24" x14ac:dyDescent="0.2">
      <c r="A41" t="str">
        <f t="shared" ref="A41:A48" si="5">IF(SUM(D41:K41)=0,"Hide","Show")</f>
        <v>Show</v>
      </c>
      <c r="B41" s="10">
        <v>46110</v>
      </c>
      <c r="C41" s="13" t="s">
        <v>433</v>
      </c>
      <c r="D41" s="7">
        <v>520</v>
      </c>
      <c r="E41" s="1">
        <v>520</v>
      </c>
      <c r="F41" s="1">
        <f t="shared" ref="F41:F48" si="6">E41-D41</f>
        <v>0</v>
      </c>
      <c r="G41" s="1">
        <v>5720</v>
      </c>
      <c r="H41" s="25">
        <v>6744</v>
      </c>
      <c r="I41" s="1">
        <f t="shared" ref="I41:I48" si="7">H41-G41</f>
        <v>1024</v>
      </c>
      <c r="J41" s="36">
        <f t="shared" ref="J41:J49" si="8">IF(H41=0, 0,I41/H41)</f>
        <v>0.15183867141162516</v>
      </c>
      <c r="K41" s="1">
        <v>6240</v>
      </c>
      <c r="U41" s="16"/>
    </row>
    <row r="42" spans="1:24" hidden="1" x14ac:dyDescent="0.2">
      <c r="A42" t="str">
        <f t="shared" si="5"/>
        <v>Hide</v>
      </c>
      <c r="B42" s="10">
        <v>46120</v>
      </c>
      <c r="C42" s="13" t="s">
        <v>434</v>
      </c>
      <c r="D42" s="7">
        <v>0</v>
      </c>
      <c r="E42" s="1">
        <v>0</v>
      </c>
      <c r="F42" s="1">
        <f t="shared" si="6"/>
        <v>0</v>
      </c>
      <c r="G42" s="1">
        <v>0</v>
      </c>
      <c r="H42" s="25">
        <v>0</v>
      </c>
      <c r="I42" s="1">
        <f t="shared" si="7"/>
        <v>0</v>
      </c>
      <c r="J42" s="36">
        <f t="shared" si="8"/>
        <v>0</v>
      </c>
      <c r="K42" s="1">
        <v>0</v>
      </c>
      <c r="V42" s="16"/>
    </row>
    <row r="43" spans="1:24" x14ac:dyDescent="0.2">
      <c r="A43" t="str">
        <f t="shared" si="5"/>
        <v>Show</v>
      </c>
      <c r="B43" s="10">
        <v>46140</v>
      </c>
      <c r="C43" s="13" t="s">
        <v>435</v>
      </c>
      <c r="D43" s="7">
        <v>542</v>
      </c>
      <c r="E43" s="1">
        <v>631.01</v>
      </c>
      <c r="F43" s="1">
        <f t="shared" si="6"/>
        <v>89.009999999999991</v>
      </c>
      <c r="G43" s="1">
        <v>5962</v>
      </c>
      <c r="H43" s="25">
        <v>6046.92</v>
      </c>
      <c r="I43" s="1">
        <f t="shared" si="7"/>
        <v>84.920000000000073</v>
      </c>
      <c r="J43" s="36">
        <f t="shared" si="8"/>
        <v>1.4043513061194801E-2</v>
      </c>
      <c r="K43" s="1">
        <v>6500</v>
      </c>
      <c r="W43" s="16"/>
    </row>
    <row r="44" spans="1:24" x14ac:dyDescent="0.2">
      <c r="A44" t="str">
        <f t="shared" si="5"/>
        <v>Show</v>
      </c>
      <c r="B44" s="10">
        <v>46200</v>
      </c>
      <c r="C44" s="13" t="s">
        <v>436</v>
      </c>
      <c r="D44" s="7">
        <v>150</v>
      </c>
      <c r="E44" s="1">
        <v>133.5</v>
      </c>
      <c r="F44" s="1">
        <f t="shared" si="6"/>
        <v>-16.5</v>
      </c>
      <c r="G44" s="1">
        <v>1650</v>
      </c>
      <c r="H44" s="25">
        <v>1468.5</v>
      </c>
      <c r="I44" s="1">
        <f t="shared" si="7"/>
        <v>-181.5</v>
      </c>
      <c r="J44" s="36">
        <f t="shared" si="8"/>
        <v>-0.12359550561797752</v>
      </c>
      <c r="K44" s="1">
        <v>1800</v>
      </c>
      <c r="X44" s="16"/>
    </row>
    <row r="45" spans="1:24" x14ac:dyDescent="0.2">
      <c r="A45" t="str">
        <f t="shared" si="5"/>
        <v>Show</v>
      </c>
      <c r="B45" s="10">
        <v>46300</v>
      </c>
      <c r="C45" s="13" t="s">
        <v>437</v>
      </c>
      <c r="D45" s="7">
        <v>83</v>
      </c>
      <c r="E45" s="1">
        <v>-725.8</v>
      </c>
      <c r="F45" s="1">
        <f t="shared" si="6"/>
        <v>-808.8</v>
      </c>
      <c r="G45" s="1">
        <v>913</v>
      </c>
      <c r="H45" s="25">
        <v>989.5</v>
      </c>
      <c r="I45" s="1">
        <f t="shared" si="7"/>
        <v>76.5</v>
      </c>
      <c r="J45" s="36">
        <f t="shared" si="8"/>
        <v>7.7311773623041938E-2</v>
      </c>
      <c r="K45" s="1">
        <v>1000</v>
      </c>
    </row>
    <row r="46" spans="1:24" x14ac:dyDescent="0.2">
      <c r="A46" t="str">
        <f t="shared" si="5"/>
        <v>Show</v>
      </c>
      <c r="B46" s="10">
        <v>46460</v>
      </c>
      <c r="C46" s="13" t="s">
        <v>438</v>
      </c>
      <c r="D46" s="7">
        <v>20</v>
      </c>
      <c r="E46" s="1">
        <v>0</v>
      </c>
      <c r="F46" s="1">
        <f t="shared" si="6"/>
        <v>-20</v>
      </c>
      <c r="G46" s="1">
        <v>220</v>
      </c>
      <c r="H46" s="25">
        <v>320</v>
      </c>
      <c r="I46" s="1">
        <f t="shared" si="7"/>
        <v>100</v>
      </c>
      <c r="J46" s="36">
        <f t="shared" si="8"/>
        <v>0.3125</v>
      </c>
      <c r="K46" s="1">
        <v>245</v>
      </c>
    </row>
    <row r="47" spans="1:24" x14ac:dyDescent="0.2">
      <c r="A47" t="str">
        <f t="shared" si="5"/>
        <v>Show</v>
      </c>
      <c r="B47" s="10">
        <v>46470</v>
      </c>
      <c r="C47" s="13" t="s">
        <v>439</v>
      </c>
      <c r="D47" s="7">
        <v>78</v>
      </c>
      <c r="E47" s="1">
        <v>74.900000000000006</v>
      </c>
      <c r="F47" s="1">
        <f t="shared" si="6"/>
        <v>-3.0999999999999943</v>
      </c>
      <c r="G47" s="1">
        <v>858</v>
      </c>
      <c r="H47" s="25">
        <v>823.91</v>
      </c>
      <c r="I47" s="1">
        <f t="shared" si="7"/>
        <v>-34.090000000000032</v>
      </c>
      <c r="J47" s="36">
        <f t="shared" si="8"/>
        <v>-4.1375878433324069E-2</v>
      </c>
      <c r="K47" s="1">
        <v>930</v>
      </c>
    </row>
    <row r="48" spans="1:24" x14ac:dyDescent="0.2">
      <c r="A48" t="str">
        <f t="shared" si="5"/>
        <v>Show</v>
      </c>
      <c r="B48" s="10">
        <v>46520</v>
      </c>
      <c r="C48" s="13" t="s">
        <v>440</v>
      </c>
      <c r="D48" s="7">
        <v>29</v>
      </c>
      <c r="E48" s="1">
        <v>0</v>
      </c>
      <c r="F48" s="1">
        <f t="shared" si="6"/>
        <v>-29</v>
      </c>
      <c r="G48" s="1">
        <v>319</v>
      </c>
      <c r="H48" s="25">
        <v>400.31</v>
      </c>
      <c r="I48" s="1">
        <f t="shared" si="7"/>
        <v>81.31</v>
      </c>
      <c r="J48" s="36">
        <f t="shared" si="8"/>
        <v>0.20311758387249881</v>
      </c>
      <c r="K48" s="1">
        <v>350</v>
      </c>
    </row>
    <row r="49" spans="1:11" x14ac:dyDescent="0.2">
      <c r="B49" s="17" t="s">
        <v>20</v>
      </c>
      <c r="C49" s="17" t="s">
        <v>0</v>
      </c>
      <c r="D49" s="21">
        <f t="shared" ref="D49:I49" si="9">SUM(D41:D48)</f>
        <v>1422</v>
      </c>
      <c r="E49" s="21">
        <f t="shared" si="9"/>
        <v>633.61</v>
      </c>
      <c r="F49" s="21">
        <f t="shared" si="9"/>
        <v>-788.39</v>
      </c>
      <c r="G49" s="21">
        <f t="shared" si="9"/>
        <v>15642</v>
      </c>
      <c r="H49" s="28">
        <f t="shared" si="9"/>
        <v>16793.140000000003</v>
      </c>
      <c r="I49" s="21">
        <f t="shared" si="9"/>
        <v>1151.1399999999999</v>
      </c>
      <c r="J49" s="35">
        <f t="shared" si="8"/>
        <v>6.8548228621925361E-2</v>
      </c>
      <c r="K49" s="21">
        <f>SUM(K41:K48)</f>
        <v>17065</v>
      </c>
    </row>
    <row r="50" spans="1:11" x14ac:dyDescent="0.2">
      <c r="C50" s="10"/>
      <c r="D50" s="4"/>
      <c r="E50" s="4"/>
      <c r="F50" s="4"/>
      <c r="G50" s="4"/>
      <c r="H50" s="27"/>
      <c r="I50" s="4"/>
      <c r="J50" s="37"/>
      <c r="K50" s="4"/>
    </row>
    <row r="51" spans="1:11" x14ac:dyDescent="0.2">
      <c r="C51" s="38" t="s">
        <v>209</v>
      </c>
      <c r="D51" s="1"/>
      <c r="E51" s="1"/>
      <c r="F51" s="1"/>
      <c r="G51" s="1"/>
      <c r="H51" s="25"/>
      <c r="I51" s="1"/>
      <c r="J51" s="1"/>
      <c r="K51" s="1"/>
    </row>
    <row r="52" spans="1:11" hidden="1" x14ac:dyDescent="0.2">
      <c r="A52" t="str">
        <f t="shared" ref="A52:A57" si="10">IF(SUM(D52:K52)=0,"Hide","Show")</f>
        <v>Hide</v>
      </c>
      <c r="B52" s="10">
        <v>48120</v>
      </c>
      <c r="C52" s="13" t="s">
        <v>441</v>
      </c>
      <c r="D52" s="7">
        <v>0</v>
      </c>
      <c r="E52" s="1">
        <v>0</v>
      </c>
      <c r="F52" s="1">
        <f t="shared" ref="F52:F57" si="11">E52-D52</f>
        <v>0</v>
      </c>
      <c r="G52" s="1">
        <v>0</v>
      </c>
      <c r="H52" s="25">
        <v>0</v>
      </c>
      <c r="I52" s="1">
        <f t="shared" ref="I52:I57" si="12">H52-G52</f>
        <v>0</v>
      </c>
      <c r="J52" s="36">
        <f t="shared" ref="J52:J58" si="13">IF(H52=0, 0,I52/H52)</f>
        <v>0</v>
      </c>
      <c r="K52" s="1">
        <v>0</v>
      </c>
    </row>
    <row r="53" spans="1:11" x14ac:dyDescent="0.2">
      <c r="A53" t="str">
        <f t="shared" si="10"/>
        <v>Show</v>
      </c>
      <c r="B53" s="10">
        <v>48320</v>
      </c>
      <c r="C53" s="13" t="s">
        <v>660</v>
      </c>
      <c r="D53" s="7">
        <v>0</v>
      </c>
      <c r="E53" s="1">
        <v>780</v>
      </c>
      <c r="F53" s="1">
        <f t="shared" si="11"/>
        <v>780</v>
      </c>
      <c r="G53" s="1">
        <v>0</v>
      </c>
      <c r="H53" s="25">
        <v>855</v>
      </c>
      <c r="I53" s="1">
        <f t="shared" si="12"/>
        <v>855</v>
      </c>
      <c r="J53" s="36">
        <f t="shared" si="13"/>
        <v>1</v>
      </c>
      <c r="K53" s="1">
        <v>0</v>
      </c>
    </row>
    <row r="54" spans="1:11" x14ac:dyDescent="0.2">
      <c r="A54" t="str">
        <f t="shared" si="10"/>
        <v>Show</v>
      </c>
      <c r="B54" s="10">
        <v>48410</v>
      </c>
      <c r="C54" s="13" t="s">
        <v>442</v>
      </c>
      <c r="D54" s="7">
        <v>167</v>
      </c>
      <c r="E54" s="1">
        <v>0</v>
      </c>
      <c r="F54" s="1">
        <f t="shared" si="11"/>
        <v>-167</v>
      </c>
      <c r="G54" s="1">
        <v>0</v>
      </c>
      <c r="H54" s="25">
        <v>326.14999999999998</v>
      </c>
      <c r="I54" s="1">
        <f t="shared" si="12"/>
        <v>326.14999999999998</v>
      </c>
      <c r="J54" s="36">
        <f t="shared" si="13"/>
        <v>1</v>
      </c>
      <c r="K54" s="1">
        <v>2000</v>
      </c>
    </row>
    <row r="55" spans="1:11" x14ac:dyDescent="0.2">
      <c r="A55" t="str">
        <f t="shared" si="10"/>
        <v>Show</v>
      </c>
      <c r="B55" s="10">
        <v>48420</v>
      </c>
      <c r="C55" s="13" t="s">
        <v>443</v>
      </c>
      <c r="D55" s="7">
        <v>28</v>
      </c>
      <c r="E55" s="1">
        <v>0</v>
      </c>
      <c r="F55" s="1">
        <f t="shared" si="11"/>
        <v>-28</v>
      </c>
      <c r="G55" s="1">
        <v>0</v>
      </c>
      <c r="H55" s="25">
        <v>224.57</v>
      </c>
      <c r="I55" s="1">
        <f t="shared" si="12"/>
        <v>224.57</v>
      </c>
      <c r="J55" s="36">
        <f t="shared" si="13"/>
        <v>1</v>
      </c>
      <c r="K55" s="1">
        <v>350</v>
      </c>
    </row>
    <row r="56" spans="1:11" x14ac:dyDescent="0.2">
      <c r="A56" t="str">
        <f t="shared" si="10"/>
        <v>Show</v>
      </c>
      <c r="B56" s="10">
        <v>48610</v>
      </c>
      <c r="C56" s="13" t="s">
        <v>444</v>
      </c>
      <c r="D56" s="7">
        <v>12</v>
      </c>
      <c r="E56" s="1">
        <v>0</v>
      </c>
      <c r="F56" s="1">
        <f t="shared" si="11"/>
        <v>-12</v>
      </c>
      <c r="G56" s="1">
        <v>0</v>
      </c>
      <c r="H56" s="25">
        <v>6.48</v>
      </c>
      <c r="I56" s="1">
        <f t="shared" si="12"/>
        <v>6.48</v>
      </c>
      <c r="J56" s="36">
        <f t="shared" si="13"/>
        <v>1</v>
      </c>
      <c r="K56" s="1">
        <v>150</v>
      </c>
    </row>
    <row r="57" spans="1:11" x14ac:dyDescent="0.2">
      <c r="A57" t="str">
        <f t="shared" si="10"/>
        <v>Show</v>
      </c>
      <c r="B57" s="10">
        <v>48710</v>
      </c>
      <c r="C57" s="13" t="s">
        <v>445</v>
      </c>
      <c r="D57" s="7">
        <v>32</v>
      </c>
      <c r="E57" s="1">
        <v>0</v>
      </c>
      <c r="F57" s="1">
        <f t="shared" si="11"/>
        <v>-32</v>
      </c>
      <c r="G57" s="1">
        <v>0</v>
      </c>
      <c r="H57" s="25">
        <v>17.739999999999998</v>
      </c>
      <c r="I57" s="1">
        <f t="shared" si="12"/>
        <v>17.739999999999998</v>
      </c>
      <c r="J57" s="36">
        <f t="shared" si="13"/>
        <v>1</v>
      </c>
      <c r="K57" s="1">
        <v>385</v>
      </c>
    </row>
    <row r="58" spans="1:11" x14ac:dyDescent="0.2">
      <c r="B58" s="17" t="s">
        <v>20</v>
      </c>
      <c r="C58" s="17" t="s">
        <v>0</v>
      </c>
      <c r="D58" s="21">
        <f t="shared" ref="D58:I58" si="14">SUM(D52:D57)</f>
        <v>239</v>
      </c>
      <c r="E58" s="21">
        <f t="shared" si="14"/>
        <v>780</v>
      </c>
      <c r="F58" s="21">
        <f t="shared" si="14"/>
        <v>541</v>
      </c>
      <c r="G58" s="21">
        <f t="shared" si="14"/>
        <v>0</v>
      </c>
      <c r="H58" s="28">
        <f t="shared" si="14"/>
        <v>1429.94</v>
      </c>
      <c r="I58" s="21">
        <f t="shared" si="14"/>
        <v>1429.94</v>
      </c>
      <c r="J58" s="35">
        <f t="shared" si="13"/>
        <v>1</v>
      </c>
      <c r="K58" s="21">
        <f>SUM(K52:K57)</f>
        <v>2885</v>
      </c>
    </row>
    <row r="59" spans="1:11" x14ac:dyDescent="0.2">
      <c r="C59" s="10"/>
      <c r="D59" s="4"/>
      <c r="E59" s="4"/>
      <c r="F59" s="4"/>
      <c r="G59" s="4"/>
      <c r="H59" s="27"/>
      <c r="I59" s="4"/>
      <c r="J59" s="4"/>
      <c r="K59" s="4"/>
    </row>
    <row r="60" spans="1:11" x14ac:dyDescent="0.2">
      <c r="C60" s="38" t="s">
        <v>210</v>
      </c>
      <c r="D60" s="1"/>
      <c r="E60" s="1"/>
      <c r="F60" s="1"/>
      <c r="G60" s="1"/>
      <c r="H60" s="25"/>
      <c r="I60" s="1"/>
      <c r="J60" s="1"/>
      <c r="K60" s="1"/>
    </row>
    <row r="61" spans="1:11" hidden="1" x14ac:dyDescent="0.2">
      <c r="A61" t="str">
        <f t="shared" ref="A61:A66" si="15">IF(SUM(D61:K61)=0,"Hide","Show")</f>
        <v>Hide</v>
      </c>
      <c r="B61" s="10">
        <v>49200</v>
      </c>
      <c r="C61" s="13" t="s">
        <v>446</v>
      </c>
      <c r="D61" s="7">
        <v>0</v>
      </c>
      <c r="E61" s="1">
        <v>0</v>
      </c>
      <c r="F61" s="1">
        <f t="shared" ref="F61:F66" si="16">E61-D61</f>
        <v>0</v>
      </c>
      <c r="G61" s="1">
        <v>0</v>
      </c>
      <c r="H61" s="25">
        <v>0</v>
      </c>
      <c r="I61" s="1">
        <f t="shared" ref="I61:I66" si="17">H61-G61</f>
        <v>0</v>
      </c>
      <c r="J61" s="36">
        <f t="shared" ref="J61:J67" si="18">IF(H61=0, 0,I61/H61)</f>
        <v>0</v>
      </c>
      <c r="K61" s="1">
        <v>0</v>
      </c>
    </row>
    <row r="62" spans="1:11" x14ac:dyDescent="0.2">
      <c r="A62" t="str">
        <f t="shared" si="15"/>
        <v>Show</v>
      </c>
      <c r="B62" s="10">
        <v>49210</v>
      </c>
      <c r="C62" s="13" t="s">
        <v>447</v>
      </c>
      <c r="D62" s="7">
        <v>437</v>
      </c>
      <c r="E62" s="1">
        <v>0</v>
      </c>
      <c r="F62" s="1">
        <f t="shared" si="16"/>
        <v>-437</v>
      </c>
      <c r="G62" s="1">
        <v>4807</v>
      </c>
      <c r="H62" s="25">
        <v>4000</v>
      </c>
      <c r="I62" s="1">
        <f t="shared" si="17"/>
        <v>-807</v>
      </c>
      <c r="J62" s="36">
        <f t="shared" si="18"/>
        <v>-0.20175000000000001</v>
      </c>
      <c r="K62" s="1">
        <v>5242.95</v>
      </c>
    </row>
    <row r="63" spans="1:11" x14ac:dyDescent="0.2">
      <c r="A63" t="str">
        <f t="shared" si="15"/>
        <v>Show</v>
      </c>
      <c r="B63" s="10">
        <v>49310</v>
      </c>
      <c r="C63" s="13" t="s">
        <v>448</v>
      </c>
      <c r="D63" s="7">
        <v>0</v>
      </c>
      <c r="E63" s="1">
        <v>0</v>
      </c>
      <c r="F63" s="1">
        <f t="shared" si="16"/>
        <v>0</v>
      </c>
      <c r="G63" s="1">
        <v>0</v>
      </c>
      <c r="H63" s="25">
        <v>10.99</v>
      </c>
      <c r="I63" s="1">
        <f t="shared" si="17"/>
        <v>10.99</v>
      </c>
      <c r="J63" s="36">
        <f t="shared" si="18"/>
        <v>1</v>
      </c>
      <c r="K63" s="1">
        <v>0</v>
      </c>
    </row>
    <row r="64" spans="1:11" x14ac:dyDescent="0.2">
      <c r="A64" t="str">
        <f t="shared" si="15"/>
        <v>Show</v>
      </c>
      <c r="B64" s="10">
        <v>49400</v>
      </c>
      <c r="C64" s="13" t="s">
        <v>449</v>
      </c>
      <c r="D64" s="7">
        <v>29</v>
      </c>
      <c r="E64" s="1">
        <v>0</v>
      </c>
      <c r="F64" s="1">
        <f t="shared" si="16"/>
        <v>-29</v>
      </c>
      <c r="G64" s="1">
        <v>319</v>
      </c>
      <c r="H64" s="25">
        <v>0</v>
      </c>
      <c r="I64" s="1">
        <f t="shared" si="17"/>
        <v>-319</v>
      </c>
      <c r="J64" s="36">
        <f t="shared" si="18"/>
        <v>0</v>
      </c>
      <c r="K64" s="1">
        <v>350</v>
      </c>
    </row>
    <row r="65" spans="1:11" x14ac:dyDescent="0.2">
      <c r="A65" t="str">
        <f t="shared" si="15"/>
        <v>Show</v>
      </c>
      <c r="B65" s="10">
        <v>49450</v>
      </c>
      <c r="C65" s="13" t="s">
        <v>450</v>
      </c>
      <c r="D65" s="7">
        <v>13</v>
      </c>
      <c r="E65" s="1">
        <v>0</v>
      </c>
      <c r="F65" s="1">
        <f t="shared" si="16"/>
        <v>-13</v>
      </c>
      <c r="G65" s="1">
        <v>143</v>
      </c>
      <c r="H65" s="25">
        <v>97.5</v>
      </c>
      <c r="I65" s="1">
        <f t="shared" si="17"/>
        <v>-45.5</v>
      </c>
      <c r="J65" s="36">
        <f t="shared" si="18"/>
        <v>-0.46666666666666667</v>
      </c>
      <c r="K65" s="1">
        <v>150</v>
      </c>
    </row>
    <row r="66" spans="1:11" hidden="1" x14ac:dyDescent="0.2">
      <c r="A66" t="str">
        <f t="shared" si="15"/>
        <v>Hide</v>
      </c>
      <c r="B66" s="10">
        <v>49600</v>
      </c>
      <c r="C66" s="13" t="s">
        <v>451</v>
      </c>
      <c r="D66" s="7">
        <v>0</v>
      </c>
      <c r="E66" s="1">
        <v>0</v>
      </c>
      <c r="F66" s="1">
        <f t="shared" si="16"/>
        <v>0</v>
      </c>
      <c r="G66" s="1">
        <v>0</v>
      </c>
      <c r="H66" s="25">
        <v>0</v>
      </c>
      <c r="I66" s="1">
        <f t="shared" si="17"/>
        <v>0</v>
      </c>
      <c r="J66" s="36">
        <f t="shared" si="18"/>
        <v>0</v>
      </c>
      <c r="K66" s="1">
        <v>0</v>
      </c>
    </row>
    <row r="67" spans="1:11" x14ac:dyDescent="0.2">
      <c r="B67" s="17" t="s">
        <v>20</v>
      </c>
      <c r="C67" s="17" t="s">
        <v>0</v>
      </c>
      <c r="D67" s="21">
        <f t="shared" ref="D67:I67" si="19">SUM(D61:D66)</f>
        <v>479</v>
      </c>
      <c r="E67" s="21">
        <f t="shared" si="19"/>
        <v>0</v>
      </c>
      <c r="F67" s="21">
        <f t="shared" si="19"/>
        <v>-479</v>
      </c>
      <c r="G67" s="21">
        <f t="shared" si="19"/>
        <v>5269</v>
      </c>
      <c r="H67" s="28">
        <f t="shared" si="19"/>
        <v>4108.49</v>
      </c>
      <c r="I67" s="21">
        <f t="shared" si="19"/>
        <v>-1160.51</v>
      </c>
      <c r="J67" s="35">
        <f t="shared" si="18"/>
        <v>-0.28246630757285524</v>
      </c>
      <c r="K67" s="21">
        <f>SUM(K61:K66)</f>
        <v>5742.95</v>
      </c>
    </row>
    <row r="68" spans="1:11" x14ac:dyDescent="0.2">
      <c r="B68" s="17"/>
      <c r="C68" s="17"/>
      <c r="D68" s="39"/>
      <c r="E68" s="39"/>
      <c r="F68" s="39"/>
      <c r="G68" s="39"/>
      <c r="H68" s="40"/>
      <c r="I68" s="39"/>
      <c r="J68" s="41"/>
      <c r="K68" s="39"/>
    </row>
    <row r="69" spans="1:11" x14ac:dyDescent="0.2">
      <c r="B69" s="17"/>
      <c r="C69" s="38" t="s">
        <v>211</v>
      </c>
      <c r="D69" s="39"/>
      <c r="E69" s="39"/>
      <c r="F69" s="39"/>
      <c r="G69" s="39"/>
      <c r="H69" s="40"/>
      <c r="I69" s="39"/>
      <c r="J69" s="41"/>
      <c r="K69" s="39"/>
    </row>
    <row r="70" spans="1:11" x14ac:dyDescent="0.2">
      <c r="A70" t="str">
        <f>IF(SUM(D70:K70)=0,"Hide","Show")</f>
        <v>Show</v>
      </c>
      <c r="B70" s="10">
        <v>52100</v>
      </c>
      <c r="C70" s="13" t="s">
        <v>452</v>
      </c>
      <c r="D70" s="7">
        <v>375</v>
      </c>
      <c r="E70" s="1">
        <v>41.47</v>
      </c>
      <c r="F70" s="1">
        <f>E70-D70</f>
        <v>-333.53</v>
      </c>
      <c r="G70" s="1">
        <v>4125</v>
      </c>
      <c r="H70" s="25">
        <v>182.15</v>
      </c>
      <c r="I70" s="1">
        <f>H70-G70</f>
        <v>-3942.85</v>
      </c>
      <c r="J70" s="36">
        <f t="shared" ref="J70:J75" si="20">IF(H70=0, 0,I70/H70)</f>
        <v>-21.646170738402414</v>
      </c>
      <c r="K70" s="1">
        <v>4500</v>
      </c>
    </row>
    <row r="71" spans="1:11" x14ac:dyDescent="0.2">
      <c r="A71" t="str">
        <f>IF(SUM(D71:K71)=0,"Hide","Show")</f>
        <v>Show</v>
      </c>
      <c r="B71" s="10">
        <v>52200</v>
      </c>
      <c r="C71" s="13" t="s">
        <v>453</v>
      </c>
      <c r="D71" s="7">
        <v>0</v>
      </c>
      <c r="E71" s="1">
        <v>0</v>
      </c>
      <c r="F71" s="1">
        <f>E71-D71</f>
        <v>0</v>
      </c>
      <c r="G71" s="1">
        <v>0</v>
      </c>
      <c r="H71" s="25">
        <v>912.24</v>
      </c>
      <c r="I71" s="1">
        <f>H71-G71</f>
        <v>912.24</v>
      </c>
      <c r="J71" s="36">
        <f t="shared" si="20"/>
        <v>1</v>
      </c>
      <c r="K71" s="1">
        <v>0</v>
      </c>
    </row>
    <row r="72" spans="1:11" hidden="1" x14ac:dyDescent="0.2">
      <c r="A72" t="str">
        <f>IF(SUM(D72:K72)=0,"Hide","Show")</f>
        <v>Hide</v>
      </c>
      <c r="B72" s="10">
        <v>52300</v>
      </c>
      <c r="C72" s="13" t="s">
        <v>454</v>
      </c>
      <c r="D72" s="7">
        <v>0</v>
      </c>
      <c r="E72" s="1">
        <v>0</v>
      </c>
      <c r="F72" s="1">
        <f>E72-D72</f>
        <v>0</v>
      </c>
      <c r="G72" s="1">
        <v>0</v>
      </c>
      <c r="H72" s="25">
        <v>0</v>
      </c>
      <c r="I72" s="1">
        <f>H72-G72</f>
        <v>0</v>
      </c>
      <c r="J72" s="36">
        <f t="shared" si="20"/>
        <v>0</v>
      </c>
      <c r="K72" s="1">
        <v>0</v>
      </c>
    </row>
    <row r="73" spans="1:11" x14ac:dyDescent="0.2">
      <c r="A73" t="str">
        <f>IF(SUM(D73:K73)=0,"Hide","Show")</f>
        <v>Show</v>
      </c>
      <c r="B73" s="10">
        <v>52400</v>
      </c>
      <c r="C73" s="13" t="s">
        <v>455</v>
      </c>
      <c r="D73" s="7">
        <v>108</v>
      </c>
      <c r="E73" s="1">
        <v>644.1</v>
      </c>
      <c r="F73" s="1">
        <f>E73-D73</f>
        <v>536.1</v>
      </c>
      <c r="G73" s="1">
        <v>1188</v>
      </c>
      <c r="H73" s="25">
        <v>644.1</v>
      </c>
      <c r="I73" s="1">
        <f>H73-G73</f>
        <v>-543.9</v>
      </c>
      <c r="J73" s="36">
        <f t="shared" si="20"/>
        <v>-0.84443409408476933</v>
      </c>
      <c r="K73" s="1">
        <v>1300</v>
      </c>
    </row>
    <row r="74" spans="1:11" hidden="1" x14ac:dyDescent="0.2">
      <c r="A74" t="str">
        <f>IF(SUM(D74:K74)=0,"Hide","Show")</f>
        <v>Hide</v>
      </c>
      <c r="B74" s="10">
        <v>52500</v>
      </c>
      <c r="C74" s="13" t="s">
        <v>456</v>
      </c>
      <c r="D74" s="7">
        <v>0</v>
      </c>
      <c r="E74" s="1">
        <v>0</v>
      </c>
      <c r="F74" s="1">
        <f>E74-D74</f>
        <v>0</v>
      </c>
      <c r="G74" s="1">
        <v>0</v>
      </c>
      <c r="H74" s="25">
        <v>0</v>
      </c>
      <c r="I74" s="1">
        <f>H74-G74</f>
        <v>0</v>
      </c>
      <c r="J74" s="36">
        <f t="shared" si="20"/>
        <v>0</v>
      </c>
      <c r="K74" s="1">
        <v>0</v>
      </c>
    </row>
    <row r="75" spans="1:11" x14ac:dyDescent="0.2">
      <c r="B75" s="17"/>
      <c r="C75" s="17" t="s">
        <v>0</v>
      </c>
      <c r="D75" s="21">
        <f t="shared" ref="D75:I75" si="21">SUM(D70:D74)</f>
        <v>483</v>
      </c>
      <c r="E75" s="21">
        <f t="shared" si="21"/>
        <v>685.57</v>
      </c>
      <c r="F75" s="21">
        <f t="shared" si="21"/>
        <v>202.57000000000005</v>
      </c>
      <c r="G75" s="21">
        <f t="shared" si="21"/>
        <v>5313</v>
      </c>
      <c r="H75" s="28">
        <f t="shared" si="21"/>
        <v>1738.4900000000002</v>
      </c>
      <c r="I75" s="21">
        <f t="shared" si="21"/>
        <v>-3574.5099999999998</v>
      </c>
      <c r="J75" s="35">
        <f t="shared" si="20"/>
        <v>-2.0561004089756048</v>
      </c>
      <c r="K75" s="21">
        <f>SUM(K70:K74)</f>
        <v>5800</v>
      </c>
    </row>
    <row r="76" spans="1:11" x14ac:dyDescent="0.2">
      <c r="B76" s="17"/>
      <c r="C76" s="17"/>
      <c r="D76" s="39"/>
      <c r="E76" s="39"/>
      <c r="F76" s="39"/>
      <c r="G76" s="39"/>
      <c r="H76" s="40"/>
      <c r="I76" s="39"/>
      <c r="J76" s="41"/>
      <c r="K76" s="39"/>
    </row>
    <row r="77" spans="1:11" x14ac:dyDescent="0.2">
      <c r="B77" s="17"/>
      <c r="C77" s="38" t="s">
        <v>212</v>
      </c>
      <c r="D77" s="39"/>
      <c r="E77" s="39"/>
      <c r="F77" s="39"/>
      <c r="G77" s="39"/>
      <c r="H77" s="40"/>
      <c r="I77" s="39"/>
      <c r="J77" s="41"/>
      <c r="K77" s="39"/>
    </row>
    <row r="78" spans="1:11" x14ac:dyDescent="0.2">
      <c r="A78" t="str">
        <f t="shared" ref="A78:A83" si="22">IF(SUM(D78:K78)=0,"Hide","Show")</f>
        <v>Show</v>
      </c>
      <c r="B78" s="10">
        <v>53100</v>
      </c>
      <c r="C78" s="13" t="s">
        <v>457</v>
      </c>
      <c r="D78" s="7">
        <v>4644</v>
      </c>
      <c r="E78" s="1">
        <v>0</v>
      </c>
      <c r="F78" s="1">
        <f t="shared" ref="F78:F83" si="23">E78-D78</f>
        <v>-4644</v>
      </c>
      <c r="G78" s="1">
        <v>51084</v>
      </c>
      <c r="H78" s="25">
        <v>0</v>
      </c>
      <c r="I78" s="1">
        <f t="shared" ref="I78:I83" si="24">H78-G78</f>
        <v>-51084</v>
      </c>
      <c r="J78" s="36">
        <f t="shared" ref="J78:J84" si="25">IF(H78=0, 0,I78/H78)</f>
        <v>0</v>
      </c>
      <c r="K78" s="1">
        <v>55725</v>
      </c>
    </row>
    <row r="79" spans="1:11" x14ac:dyDescent="0.2">
      <c r="A79" t="str">
        <f t="shared" si="22"/>
        <v>Show</v>
      </c>
      <c r="B79" s="10">
        <v>53110</v>
      </c>
      <c r="C79" s="13" t="s">
        <v>458</v>
      </c>
      <c r="D79" s="7">
        <v>183</v>
      </c>
      <c r="E79" s="1">
        <v>0</v>
      </c>
      <c r="F79" s="1">
        <f t="shared" si="23"/>
        <v>-183</v>
      </c>
      <c r="G79" s="1">
        <v>2013</v>
      </c>
      <c r="H79" s="25">
        <v>0</v>
      </c>
      <c r="I79" s="1">
        <f t="shared" si="24"/>
        <v>-2013</v>
      </c>
      <c r="J79" s="36">
        <f t="shared" si="25"/>
        <v>0</v>
      </c>
      <c r="K79" s="1">
        <v>2200</v>
      </c>
    </row>
    <row r="80" spans="1:11" x14ac:dyDescent="0.2">
      <c r="A80" t="str">
        <f t="shared" si="22"/>
        <v>Show</v>
      </c>
      <c r="B80" s="10">
        <v>53120</v>
      </c>
      <c r="C80" s="13" t="s">
        <v>459</v>
      </c>
      <c r="D80" s="7">
        <v>225</v>
      </c>
      <c r="E80" s="1">
        <v>0</v>
      </c>
      <c r="F80" s="1">
        <f t="shared" si="23"/>
        <v>-225</v>
      </c>
      <c r="G80" s="1">
        <v>2475</v>
      </c>
      <c r="H80" s="25">
        <v>0</v>
      </c>
      <c r="I80" s="1">
        <f t="shared" si="24"/>
        <v>-2475</v>
      </c>
      <c r="J80" s="36">
        <f t="shared" si="25"/>
        <v>0</v>
      </c>
      <c r="K80" s="1">
        <v>2700</v>
      </c>
    </row>
    <row r="81" spans="1:25" x14ac:dyDescent="0.2">
      <c r="A81" t="str">
        <f t="shared" si="22"/>
        <v>Show</v>
      </c>
      <c r="B81" s="10">
        <v>53130</v>
      </c>
      <c r="C81" s="13" t="s">
        <v>460</v>
      </c>
      <c r="D81" s="7">
        <v>351</v>
      </c>
      <c r="E81" s="1">
        <v>0</v>
      </c>
      <c r="F81" s="1">
        <f t="shared" si="23"/>
        <v>-351</v>
      </c>
      <c r="G81" s="1">
        <v>3861</v>
      </c>
      <c r="H81" s="25">
        <v>0</v>
      </c>
      <c r="I81" s="1">
        <f t="shared" si="24"/>
        <v>-3861</v>
      </c>
      <c r="J81" s="36">
        <f t="shared" si="25"/>
        <v>0</v>
      </c>
      <c r="K81" s="1">
        <v>4208.54</v>
      </c>
    </row>
    <row r="82" spans="1:25" x14ac:dyDescent="0.2">
      <c r="A82" t="str">
        <f t="shared" si="22"/>
        <v>Show</v>
      </c>
      <c r="B82" s="10">
        <v>53150</v>
      </c>
      <c r="C82" s="13" t="s">
        <v>461</v>
      </c>
      <c r="D82" s="7">
        <v>862</v>
      </c>
      <c r="E82" s="1">
        <v>0</v>
      </c>
      <c r="F82" s="1">
        <f t="shared" si="23"/>
        <v>-862</v>
      </c>
      <c r="G82" s="1">
        <v>9482</v>
      </c>
      <c r="H82" s="25">
        <v>956.01</v>
      </c>
      <c r="I82" s="1">
        <f t="shared" si="24"/>
        <v>-8525.99</v>
      </c>
      <c r="J82" s="36">
        <f t="shared" si="25"/>
        <v>-8.918306293867218</v>
      </c>
      <c r="K82" s="1">
        <v>10350</v>
      </c>
    </row>
    <row r="83" spans="1:25" x14ac:dyDescent="0.2">
      <c r="A83" t="str">
        <f t="shared" si="22"/>
        <v>Show</v>
      </c>
      <c r="B83" s="10">
        <v>53500</v>
      </c>
      <c r="C83" s="13" t="s">
        <v>462</v>
      </c>
      <c r="D83" s="7">
        <v>83</v>
      </c>
      <c r="E83" s="1">
        <v>0</v>
      </c>
      <c r="F83" s="1">
        <f t="shared" si="23"/>
        <v>-83</v>
      </c>
      <c r="G83" s="1">
        <v>913</v>
      </c>
      <c r="H83" s="25">
        <v>0</v>
      </c>
      <c r="I83" s="1">
        <f t="shared" si="24"/>
        <v>-913</v>
      </c>
      <c r="J83" s="36">
        <f t="shared" si="25"/>
        <v>0</v>
      </c>
      <c r="K83" s="1">
        <v>1000</v>
      </c>
    </row>
    <row r="84" spans="1:25" x14ac:dyDescent="0.2">
      <c r="B84" s="17"/>
      <c r="C84" s="17" t="s">
        <v>0</v>
      </c>
      <c r="D84" s="21">
        <f t="shared" ref="D84:I84" si="26">SUM(D78:D83)</f>
        <v>6348</v>
      </c>
      <c r="E84" s="21">
        <f t="shared" si="26"/>
        <v>0</v>
      </c>
      <c r="F84" s="21">
        <f t="shared" si="26"/>
        <v>-6348</v>
      </c>
      <c r="G84" s="21">
        <f t="shared" si="26"/>
        <v>69828</v>
      </c>
      <c r="H84" s="28">
        <f t="shared" si="26"/>
        <v>956.01</v>
      </c>
      <c r="I84" s="21">
        <f t="shared" si="26"/>
        <v>-68871.990000000005</v>
      </c>
      <c r="J84" s="35">
        <f t="shared" si="25"/>
        <v>-72.041076976182268</v>
      </c>
      <c r="K84" s="21">
        <f>SUM(K78:K83)</f>
        <v>76183.540000000008</v>
      </c>
    </row>
    <row r="85" spans="1:25" x14ac:dyDescent="0.2">
      <c r="C85" s="10"/>
      <c r="D85" s="4"/>
      <c r="E85" s="4"/>
      <c r="F85" s="4"/>
      <c r="G85" s="4"/>
      <c r="H85" s="27"/>
      <c r="I85" s="4"/>
      <c r="J85" s="4"/>
      <c r="K85" s="4"/>
    </row>
    <row r="86" spans="1:25" x14ac:dyDescent="0.2">
      <c r="C86" s="38" t="s">
        <v>147</v>
      </c>
      <c r="D86" s="4"/>
      <c r="E86" s="4"/>
      <c r="F86" s="4"/>
      <c r="G86" s="4"/>
      <c r="H86" s="27"/>
      <c r="I86" s="4"/>
      <c r="J86" s="4"/>
      <c r="K86" s="4"/>
    </row>
    <row r="87" spans="1:25" x14ac:dyDescent="0.2">
      <c r="A87" t="str">
        <f>IF(SUM(D87:K87)=0,"Hide","Show")</f>
        <v>Show</v>
      </c>
      <c r="B87" s="10">
        <v>55100</v>
      </c>
      <c r="C87" s="13" t="s">
        <v>463</v>
      </c>
      <c r="D87" s="7">
        <v>3964</v>
      </c>
      <c r="E87" s="1">
        <v>0</v>
      </c>
      <c r="F87" s="1">
        <f>E87-D87</f>
        <v>-3964</v>
      </c>
      <c r="G87" s="1">
        <v>43604</v>
      </c>
      <c r="H87" s="25">
        <v>11890.46</v>
      </c>
      <c r="I87" s="1">
        <f>H87-G87</f>
        <v>-31713.54</v>
      </c>
      <c r="J87" s="36">
        <f>IF(H87=0, 0,I87/H87)</f>
        <v>-2.6671415571811354</v>
      </c>
      <c r="K87" s="1">
        <v>47566.46</v>
      </c>
    </row>
    <row r="88" spans="1:25" x14ac:dyDescent="0.2">
      <c r="B88" s="17"/>
      <c r="C88" s="17" t="s">
        <v>0</v>
      </c>
      <c r="D88" s="21">
        <f t="shared" ref="D88:I88" si="27">SUM(D87:D87)</f>
        <v>3964</v>
      </c>
      <c r="E88" s="21">
        <f t="shared" si="27"/>
        <v>0</v>
      </c>
      <c r="F88" s="21">
        <f t="shared" si="27"/>
        <v>-3964</v>
      </c>
      <c r="G88" s="21">
        <f t="shared" si="27"/>
        <v>43604</v>
      </c>
      <c r="H88" s="28">
        <f t="shared" si="27"/>
        <v>11890.46</v>
      </c>
      <c r="I88" s="21">
        <f t="shared" si="27"/>
        <v>-31713.54</v>
      </c>
      <c r="J88" s="35">
        <f>IF(H88=0, 0,I88/H88)</f>
        <v>-2.6671415571811354</v>
      </c>
      <c r="K88" s="21">
        <f>SUM(K87:K87)</f>
        <v>47566.46</v>
      </c>
    </row>
    <row r="89" spans="1:25" x14ac:dyDescent="0.2">
      <c r="C89" s="13"/>
      <c r="D89" s="4"/>
      <c r="E89" s="4"/>
      <c r="F89" s="4"/>
      <c r="G89" s="4"/>
      <c r="H89" s="27"/>
      <c r="I89" s="4"/>
      <c r="J89" s="4"/>
      <c r="K89" s="4"/>
    </row>
    <row r="90" spans="1:25" x14ac:dyDescent="0.2">
      <c r="C90" s="10"/>
      <c r="D90" s="4"/>
      <c r="E90" s="4"/>
      <c r="F90" s="4"/>
      <c r="G90" s="4"/>
      <c r="H90" s="27"/>
      <c r="I90" s="4"/>
      <c r="J90" s="4"/>
      <c r="K90" s="4"/>
    </row>
    <row r="91" spans="1:25" x14ac:dyDescent="0.2">
      <c r="B91" s="17"/>
      <c r="C91" s="17" t="s">
        <v>12</v>
      </c>
      <c r="D91" s="22">
        <f t="shared" ref="D91:I91" si="28">SUM(D49,D58,D67,D75,D84,D88)</f>
        <v>12935</v>
      </c>
      <c r="E91" s="22">
        <f t="shared" si="28"/>
        <v>2099.1800000000003</v>
      </c>
      <c r="F91" s="22">
        <f t="shared" si="28"/>
        <v>-10835.82</v>
      </c>
      <c r="G91" s="22">
        <f t="shared" si="28"/>
        <v>139656</v>
      </c>
      <c r="H91" s="29">
        <f t="shared" si="28"/>
        <v>36916.53</v>
      </c>
      <c r="I91" s="22">
        <f t="shared" si="28"/>
        <v>-102739.47</v>
      </c>
      <c r="J91" s="34">
        <f>IF(H91=0, 0,I91/H91)</f>
        <v>-2.7830207768714992</v>
      </c>
      <c r="K91" s="22">
        <f>SUM(K49,K58,K67,K75,K84,K88)</f>
        <v>155242.95000000001</v>
      </c>
    </row>
    <row r="92" spans="1:25" x14ac:dyDescent="0.2">
      <c r="C92" s="10"/>
      <c r="D92" s="1"/>
      <c r="E92" s="1"/>
      <c r="F92" s="1"/>
      <c r="G92" s="1"/>
      <c r="H92" s="25"/>
      <c r="I92" s="1"/>
      <c r="J92" s="1"/>
      <c r="K92" s="1"/>
    </row>
    <row r="93" spans="1:25" x14ac:dyDescent="0.2">
      <c r="B93" s="17"/>
      <c r="C93" s="17" t="s">
        <v>16</v>
      </c>
      <c r="D93" s="6"/>
      <c r="E93" s="6"/>
      <c r="F93" s="6"/>
      <c r="G93" s="6"/>
      <c r="H93" s="30"/>
      <c r="I93" s="6"/>
      <c r="J93" s="6"/>
      <c r="K93" s="6"/>
    </row>
    <row r="94" spans="1:25" ht="13.15" thickBot="1" x14ac:dyDescent="0.25">
      <c r="B94" s="17"/>
      <c r="C94" s="17" t="s">
        <v>17</v>
      </c>
      <c r="D94" s="23">
        <f t="shared" ref="D94:I94" si="29">D37-D91</f>
        <v>1</v>
      </c>
      <c r="E94" s="23">
        <f t="shared" si="29"/>
        <v>333.82999999999993</v>
      </c>
      <c r="F94" s="23">
        <f t="shared" si="29"/>
        <v>332.82999999999811</v>
      </c>
      <c r="G94" s="23">
        <f t="shared" si="29"/>
        <v>2640</v>
      </c>
      <c r="H94" s="70">
        <f t="shared" si="29"/>
        <v>-6164.5399999999972</v>
      </c>
      <c r="I94" s="23">
        <f t="shared" si="29"/>
        <v>-8804.5400000000081</v>
      </c>
      <c r="J94" s="33">
        <f>IF(H94=0, 0,I94/H94)</f>
        <v>1.4282557984861826</v>
      </c>
      <c r="K94" s="23">
        <f>K37-K91</f>
        <v>0</v>
      </c>
      <c r="M94" t="s">
        <v>927</v>
      </c>
      <c r="N94" s="71">
        <v>-11778</v>
      </c>
    </row>
    <row r="95" spans="1:25" ht="13.15" thickTop="1" x14ac:dyDescent="0.2"/>
    <row r="96" spans="1:25" x14ac:dyDescent="0.2">
      <c r="Y96" s="16"/>
    </row>
    <row r="97" spans="26:41" x14ac:dyDescent="0.2">
      <c r="Z97" s="16"/>
    </row>
    <row r="98" spans="26:41" x14ac:dyDescent="0.2">
      <c r="AA98" s="16"/>
    </row>
    <row r="99" spans="26:41" x14ac:dyDescent="0.2">
      <c r="AB99" s="16"/>
    </row>
    <row r="100" spans="26:41" x14ac:dyDescent="0.2">
      <c r="AC100" s="16"/>
    </row>
    <row r="101" spans="26:41" x14ac:dyDescent="0.2">
      <c r="AD101" s="16"/>
    </row>
    <row r="102" spans="26:41" x14ac:dyDescent="0.2">
      <c r="AE102" s="16"/>
    </row>
    <row r="103" spans="26:41" x14ac:dyDescent="0.2">
      <c r="AF103" s="16"/>
    </row>
    <row r="104" spans="26:41" x14ac:dyDescent="0.2">
      <c r="AG104" s="16"/>
    </row>
    <row r="105" spans="26:41" x14ac:dyDescent="0.2">
      <c r="AH105" s="16"/>
    </row>
    <row r="106" spans="26:41" x14ac:dyDescent="0.2">
      <c r="AI106" s="16"/>
    </row>
    <row r="107" spans="26:41" x14ac:dyDescent="0.2">
      <c r="AJ107" s="16"/>
    </row>
    <row r="108" spans="26:41" x14ac:dyDescent="0.2">
      <c r="AK108" s="16"/>
    </row>
    <row r="109" spans="26:41" x14ac:dyDescent="0.2">
      <c r="AL109" s="16"/>
    </row>
    <row r="110" spans="26:41" x14ac:dyDescent="0.2">
      <c r="AM110" s="16"/>
    </row>
    <row r="111" spans="26:41" x14ac:dyDescent="0.2">
      <c r="AN111" s="16"/>
    </row>
    <row r="112" spans="26:41" x14ac:dyDescent="0.2">
      <c r="AO112" s="16"/>
    </row>
    <row r="113" spans="42:47" x14ac:dyDescent="0.2">
      <c r="AP113" s="16"/>
    </row>
    <row r="114" spans="42:47" x14ac:dyDescent="0.2">
      <c r="AQ114" s="16"/>
    </row>
    <row r="115" spans="42:47" x14ac:dyDescent="0.2">
      <c r="AR115" s="16"/>
    </row>
    <row r="116" spans="42:47" x14ac:dyDescent="0.2">
      <c r="AS116" s="16"/>
    </row>
    <row r="117" spans="42:47" x14ac:dyDescent="0.2">
      <c r="AT117" s="16"/>
    </row>
    <row r="118" spans="42:47" x14ac:dyDescent="0.2">
      <c r="AU118" s="16"/>
    </row>
  </sheetData>
  <pageMargins left="0.7" right="0.7" top="0.75" bottom="0.75" header="0.3" footer="0.3"/>
  <pageSetup paperSize="9" scale="6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FB6DE-4BB2-4CD1-97A0-132FA4C1BB34}">
  <sheetPr>
    <pageSetUpPr fitToPage="1"/>
  </sheetPr>
  <dimension ref="A1:X88"/>
  <sheetViews>
    <sheetView workbookViewId="0">
      <pane xSplit="3" ySplit="19" topLeftCell="D63" activePane="bottomRight" state="frozen"/>
      <selection activeCell="C2" sqref="C2"/>
      <selection pane="topRight" activeCell="D2" sqref="D2"/>
      <selection pane="bottomLeft" activeCell="C148" sqref="C148"/>
      <selection pane="bottomRight" activeCell="M44" sqref="M44"/>
    </sheetView>
  </sheetViews>
  <sheetFormatPr defaultRowHeight="12.55" x14ac:dyDescent="0.2"/>
  <cols>
    <col min="1" max="1" width="16.6640625" style="43" hidden="1" customWidth="1"/>
    <col min="2" max="2" width="11.88671875" style="45" hidden="1" customWidth="1"/>
    <col min="3" max="3" width="36.21875" style="44" bestFit="1" customWidth="1"/>
    <col min="4" max="11" width="12.6640625" style="43" customWidth="1"/>
    <col min="12" max="16384" width="8.88671875" style="43"/>
  </cols>
  <sheetData>
    <row r="1" spans="1:11" hidden="1" x14ac:dyDescent="0.2">
      <c r="A1" s="43" t="s">
        <v>916</v>
      </c>
      <c r="B1" s="45" t="s">
        <v>18</v>
      </c>
      <c r="C1" s="44" t="s">
        <v>19</v>
      </c>
      <c r="D1" s="68"/>
      <c r="E1" s="68"/>
      <c r="F1" s="68"/>
      <c r="G1" s="68"/>
      <c r="H1" s="68"/>
      <c r="I1" s="68"/>
      <c r="J1" s="68"/>
      <c r="K1" s="68"/>
    </row>
    <row r="2" spans="1:11" x14ac:dyDescent="0.2">
      <c r="C2" s="45"/>
      <c r="D2" s="51"/>
      <c r="E2" s="51"/>
      <c r="F2" s="51"/>
      <c r="G2" s="65" t="s">
        <v>205</v>
      </c>
      <c r="H2" s="51"/>
      <c r="I2" s="51"/>
      <c r="J2" s="51"/>
      <c r="K2" s="51"/>
    </row>
    <row r="3" spans="1:11" x14ac:dyDescent="0.2">
      <c r="C3" s="45"/>
      <c r="D3" s="51"/>
      <c r="E3" s="51"/>
      <c r="F3" s="51"/>
      <c r="G3" s="65" t="s">
        <v>13</v>
      </c>
      <c r="H3" s="51"/>
      <c r="I3" s="51"/>
      <c r="J3" s="51"/>
      <c r="K3" s="51"/>
    </row>
    <row r="4" spans="1:11" x14ac:dyDescent="0.2">
      <c r="C4" s="45"/>
      <c r="D4" s="51"/>
      <c r="E4" s="51"/>
      <c r="F4" s="51"/>
      <c r="G4" s="67" t="str">
        <f>B8</f>
        <v>2020/11/30</v>
      </c>
      <c r="H4" s="49"/>
      <c r="I4" s="51"/>
      <c r="J4" s="51"/>
      <c r="K4" s="51"/>
    </row>
    <row r="5" spans="1:11" hidden="1" x14ac:dyDescent="0.2">
      <c r="A5" s="43" t="s">
        <v>18</v>
      </c>
      <c r="B5" s="45" t="s">
        <v>22</v>
      </c>
      <c r="C5" s="45"/>
      <c r="D5" s="51"/>
      <c r="E5" s="51"/>
      <c r="F5" s="51"/>
      <c r="G5" s="65"/>
      <c r="H5" s="49"/>
      <c r="I5" s="51"/>
      <c r="J5" s="51"/>
      <c r="K5" s="51"/>
    </row>
    <row r="6" spans="1:11" hidden="1" x14ac:dyDescent="0.2">
      <c r="A6" s="43" t="s">
        <v>18</v>
      </c>
      <c r="B6" s="66" t="str">
        <f>Option!$D$6</f>
        <v>2020/11/01</v>
      </c>
      <c r="C6" s="45"/>
      <c r="D6" s="51"/>
      <c r="E6" s="51"/>
      <c r="F6" s="51"/>
      <c r="G6" s="65"/>
      <c r="H6" s="49"/>
      <c r="I6" s="51"/>
      <c r="J6" s="51"/>
      <c r="K6" s="51"/>
    </row>
    <row r="7" spans="1:11" hidden="1" x14ac:dyDescent="0.2">
      <c r="A7" s="43" t="s">
        <v>18</v>
      </c>
      <c r="B7" s="45" t="s">
        <v>23</v>
      </c>
      <c r="C7" s="45"/>
      <c r="D7" s="51"/>
      <c r="E7" s="51"/>
      <c r="F7" s="51"/>
      <c r="G7" s="65"/>
      <c r="H7" s="49"/>
      <c r="I7" s="51"/>
      <c r="J7" s="51"/>
      <c r="K7" s="51"/>
    </row>
    <row r="8" spans="1:11" hidden="1" x14ac:dyDescent="0.2">
      <c r="A8" s="43" t="s">
        <v>18</v>
      </c>
      <c r="B8" s="66" t="str">
        <f>Option!$D$7</f>
        <v>2020/11/30</v>
      </c>
      <c r="C8" s="45"/>
      <c r="D8" s="51"/>
      <c r="E8" s="51"/>
      <c r="F8" s="51"/>
      <c r="G8" s="65"/>
      <c r="H8" s="51"/>
      <c r="I8" s="51"/>
      <c r="J8" s="51"/>
      <c r="K8" s="51"/>
    </row>
    <row r="9" spans="1:11" hidden="1" x14ac:dyDescent="0.2">
      <c r="A9" s="43" t="s">
        <v>18</v>
      </c>
      <c r="B9" s="45" t="s">
        <v>24</v>
      </c>
      <c r="C9" s="45"/>
      <c r="D9" s="51"/>
      <c r="E9" s="51"/>
      <c r="F9" s="51"/>
      <c r="G9" s="65"/>
      <c r="H9" s="51"/>
      <c r="I9" s="51"/>
      <c r="J9" s="51"/>
      <c r="K9" s="51"/>
    </row>
    <row r="10" spans="1:11" hidden="1" x14ac:dyDescent="0.2">
      <c r="A10" s="43" t="s">
        <v>18</v>
      </c>
      <c r="B10" s="66" t="str">
        <f>Option!$D$8</f>
        <v>2020/01/01</v>
      </c>
      <c r="C10" s="45"/>
      <c r="D10" s="51"/>
      <c r="E10" s="51"/>
      <c r="F10" s="51"/>
      <c r="G10" s="65"/>
      <c r="H10" s="51"/>
      <c r="I10" s="51"/>
      <c r="J10" s="51"/>
      <c r="K10" s="51"/>
    </row>
    <row r="11" spans="1:11" hidden="1" x14ac:dyDescent="0.2">
      <c r="A11" s="43" t="s">
        <v>18</v>
      </c>
      <c r="B11" s="45" t="s">
        <v>25</v>
      </c>
      <c r="C11" s="45"/>
      <c r="D11" s="51"/>
      <c r="E11" s="51"/>
      <c r="F11" s="51"/>
      <c r="G11" s="65"/>
      <c r="H11" s="51"/>
      <c r="I11" s="51"/>
      <c r="J11" s="51"/>
      <c r="K11" s="51"/>
    </row>
    <row r="12" spans="1:11" ht="11.3" hidden="1" customHeight="1" x14ac:dyDescent="0.2">
      <c r="A12" s="43" t="s">
        <v>18</v>
      </c>
      <c r="B12" s="66">
        <f>EOMONTH(B10,11)</f>
        <v>44196</v>
      </c>
      <c r="C12" s="45"/>
      <c r="D12" s="51"/>
      <c r="E12" s="51"/>
      <c r="F12" s="51"/>
      <c r="G12" s="65"/>
      <c r="H12" s="51"/>
      <c r="I12" s="51"/>
      <c r="J12" s="51"/>
      <c r="K12" s="51"/>
    </row>
    <row r="13" spans="1:11" ht="11.3" hidden="1" customHeight="1" x14ac:dyDescent="0.2">
      <c r="A13" s="43" t="s">
        <v>18</v>
      </c>
      <c r="B13" s="66" t="s">
        <v>26</v>
      </c>
      <c r="C13" s="45"/>
      <c r="D13" s="51"/>
      <c r="E13" s="51"/>
      <c r="F13" s="51"/>
      <c r="G13" s="65"/>
      <c r="H13" s="51"/>
      <c r="I13" s="51"/>
      <c r="J13" s="51"/>
      <c r="K13" s="51"/>
    </row>
    <row r="14" spans="1:11" ht="11.3" hidden="1" customHeight="1" x14ac:dyDescent="0.2">
      <c r="A14" s="43" t="s">
        <v>18</v>
      </c>
      <c r="B14" s="44" t="str">
        <f>"4100"</f>
        <v>4100</v>
      </c>
      <c r="C14" s="45"/>
      <c r="D14" s="51"/>
      <c r="E14" s="51"/>
      <c r="F14" s="51"/>
      <c r="G14" s="65"/>
      <c r="H14" s="51"/>
      <c r="I14" s="51"/>
      <c r="J14" s="51"/>
      <c r="K14" s="51"/>
    </row>
    <row r="15" spans="1:11" ht="11.3" hidden="1" customHeight="1" x14ac:dyDescent="0.2">
      <c r="A15" s="43" t="s">
        <v>18</v>
      </c>
      <c r="B15" s="44" t="str">
        <f>Option!D9</f>
        <v>2020</v>
      </c>
      <c r="E15" s="51"/>
      <c r="F15" s="51"/>
      <c r="G15" s="65"/>
      <c r="H15" s="51"/>
      <c r="I15" s="51"/>
      <c r="J15" s="51"/>
      <c r="K15" s="51"/>
    </row>
    <row r="16" spans="1:11" ht="11.3" customHeight="1" x14ac:dyDescent="0.2">
      <c r="C16" s="49" t="s">
        <v>924</v>
      </c>
      <c r="D16" s="51"/>
      <c r="E16" s="51"/>
      <c r="F16" s="51"/>
      <c r="G16" s="65"/>
      <c r="H16" s="51"/>
      <c r="I16" s="51"/>
      <c r="J16" s="51"/>
      <c r="K16" s="51"/>
    </row>
    <row r="17" spans="1:19" ht="11.3" customHeight="1" x14ac:dyDescent="0.2">
      <c r="B17" s="66"/>
      <c r="C17" s="45"/>
      <c r="D17" s="51"/>
      <c r="E17" s="51"/>
      <c r="F17" s="51"/>
      <c r="G17" s="65"/>
      <c r="H17" s="51"/>
      <c r="I17" s="51"/>
      <c r="J17" s="51"/>
      <c r="K17" s="51"/>
    </row>
    <row r="18" spans="1:19" x14ac:dyDescent="0.2">
      <c r="A18" s="43" t="s">
        <v>21</v>
      </c>
      <c r="C18" s="45"/>
      <c r="D18" s="63" t="s">
        <v>1</v>
      </c>
      <c r="E18" s="63" t="s">
        <v>1</v>
      </c>
      <c r="F18" s="63" t="s">
        <v>2</v>
      </c>
      <c r="G18" s="63" t="s">
        <v>3</v>
      </c>
      <c r="H18" s="64" t="s">
        <v>4</v>
      </c>
      <c r="I18" s="63" t="s">
        <v>2</v>
      </c>
      <c r="J18" s="63" t="s">
        <v>5</v>
      </c>
      <c r="K18" s="63" t="s">
        <v>6</v>
      </c>
    </row>
    <row r="19" spans="1:19" x14ac:dyDescent="0.2">
      <c r="C19" s="45"/>
      <c r="D19" s="63" t="s">
        <v>7</v>
      </c>
      <c r="E19" s="63" t="s">
        <v>8</v>
      </c>
      <c r="F19" s="63" t="s">
        <v>9</v>
      </c>
      <c r="G19" s="63" t="s">
        <v>10</v>
      </c>
      <c r="H19" s="64" t="s">
        <v>8</v>
      </c>
      <c r="I19" s="63" t="s">
        <v>9</v>
      </c>
      <c r="J19" s="63" t="s">
        <v>11</v>
      </c>
      <c r="K19" s="63" t="s">
        <v>7</v>
      </c>
    </row>
    <row r="20" spans="1:19" x14ac:dyDescent="0.2">
      <c r="C20" s="58" t="s">
        <v>14</v>
      </c>
      <c r="D20" s="51"/>
      <c r="E20" s="51"/>
      <c r="F20" s="51"/>
      <c r="G20" s="51"/>
      <c r="H20" s="52"/>
      <c r="I20" s="51"/>
      <c r="J20" s="51"/>
      <c r="K20" s="51"/>
    </row>
    <row r="21" spans="1:19" hidden="1" x14ac:dyDescent="0.2">
      <c r="A21" s="43" t="str">
        <f t="shared" ref="A21:A29" si="0">IF(SUM(D21:K21)=0,"Hide","Show")</f>
        <v>Hide</v>
      </c>
      <c r="B21" s="45">
        <v>65120</v>
      </c>
      <c r="C21" s="55" t="s">
        <v>204</v>
      </c>
      <c r="D21" s="51">
        <v>0</v>
      </c>
      <c r="E21" s="51">
        <v>0</v>
      </c>
      <c r="F21" s="51">
        <f t="shared" ref="F21:F29" si="1">E21-D21</f>
        <v>0</v>
      </c>
      <c r="G21" s="51">
        <v>0</v>
      </c>
      <c r="H21" s="52">
        <v>0</v>
      </c>
      <c r="I21" s="51">
        <f t="shared" ref="I21:I29" si="2">H21-G21</f>
        <v>0</v>
      </c>
      <c r="J21" s="36">
        <f t="shared" ref="J21:J30" si="3">IF(H21=0, 0,I21/H21)</f>
        <v>0</v>
      </c>
      <c r="K21" s="51">
        <v>0</v>
      </c>
    </row>
    <row r="22" spans="1:19" hidden="1" x14ac:dyDescent="0.2">
      <c r="A22" s="43" t="str">
        <f t="shared" si="0"/>
        <v>Hide</v>
      </c>
      <c r="B22" s="45">
        <v>66000</v>
      </c>
      <c r="C22" s="55" t="s">
        <v>557</v>
      </c>
      <c r="D22" s="51">
        <v>0</v>
      </c>
      <c r="E22" s="51">
        <v>0</v>
      </c>
      <c r="F22" s="51">
        <f t="shared" si="1"/>
        <v>0</v>
      </c>
      <c r="G22" s="51">
        <v>0</v>
      </c>
      <c r="H22" s="52">
        <v>0</v>
      </c>
      <c r="I22" s="51">
        <f t="shared" si="2"/>
        <v>0</v>
      </c>
      <c r="J22" s="36">
        <f t="shared" si="3"/>
        <v>0</v>
      </c>
      <c r="K22" s="51">
        <v>0</v>
      </c>
    </row>
    <row r="23" spans="1:19" hidden="1" x14ac:dyDescent="0.2">
      <c r="A23" s="43" t="str">
        <f t="shared" si="0"/>
        <v>Hide</v>
      </c>
      <c r="B23" s="45">
        <v>68000</v>
      </c>
      <c r="C23" s="55" t="s">
        <v>426</v>
      </c>
      <c r="D23" s="51">
        <v>0</v>
      </c>
      <c r="E23" s="51">
        <v>0</v>
      </c>
      <c r="F23" s="51">
        <f t="shared" si="1"/>
        <v>0</v>
      </c>
      <c r="G23" s="51">
        <v>0</v>
      </c>
      <c r="H23" s="52">
        <v>0</v>
      </c>
      <c r="I23" s="51">
        <f t="shared" si="2"/>
        <v>0</v>
      </c>
      <c r="J23" s="36">
        <f t="shared" si="3"/>
        <v>0</v>
      </c>
      <c r="K23" s="51">
        <v>0</v>
      </c>
    </row>
    <row r="24" spans="1:19" hidden="1" x14ac:dyDescent="0.2">
      <c r="A24" s="43" t="str">
        <f t="shared" si="0"/>
        <v>Hide</v>
      </c>
      <c r="B24" s="45">
        <v>68100</v>
      </c>
      <c r="C24" s="55" t="s">
        <v>427</v>
      </c>
      <c r="D24" s="51">
        <v>0</v>
      </c>
      <c r="E24" s="51">
        <v>0</v>
      </c>
      <c r="F24" s="51">
        <f t="shared" si="1"/>
        <v>0</v>
      </c>
      <c r="G24" s="51">
        <v>0</v>
      </c>
      <c r="H24" s="52">
        <v>0</v>
      </c>
      <c r="I24" s="51">
        <f t="shared" si="2"/>
        <v>0</v>
      </c>
      <c r="J24" s="36">
        <f t="shared" si="3"/>
        <v>0</v>
      </c>
      <c r="K24" s="51">
        <v>0</v>
      </c>
    </row>
    <row r="25" spans="1:19" hidden="1" x14ac:dyDescent="0.2">
      <c r="A25" s="43" t="str">
        <f t="shared" si="0"/>
        <v>Hide</v>
      </c>
      <c r="B25" s="45">
        <v>68110</v>
      </c>
      <c r="C25" s="55" t="s">
        <v>428</v>
      </c>
      <c r="D25" s="51">
        <v>0</v>
      </c>
      <c r="E25" s="51">
        <v>0</v>
      </c>
      <c r="F25" s="51">
        <f t="shared" si="1"/>
        <v>0</v>
      </c>
      <c r="G25" s="51">
        <v>0</v>
      </c>
      <c r="H25" s="52">
        <v>0</v>
      </c>
      <c r="I25" s="51">
        <f t="shared" si="2"/>
        <v>0</v>
      </c>
      <c r="J25" s="36">
        <f t="shared" si="3"/>
        <v>0</v>
      </c>
      <c r="K25" s="51">
        <v>0</v>
      </c>
    </row>
    <row r="26" spans="1:19" hidden="1" x14ac:dyDescent="0.2">
      <c r="A26" s="43" t="str">
        <f t="shared" si="0"/>
        <v>Hide</v>
      </c>
      <c r="B26" s="45">
        <v>68150</v>
      </c>
      <c r="C26" s="55" t="s">
        <v>429</v>
      </c>
      <c r="D26" s="51">
        <v>0</v>
      </c>
      <c r="E26" s="51">
        <v>0</v>
      </c>
      <c r="F26" s="51">
        <f t="shared" si="1"/>
        <v>0</v>
      </c>
      <c r="G26" s="51">
        <v>0</v>
      </c>
      <c r="H26" s="52">
        <v>0</v>
      </c>
      <c r="I26" s="51">
        <f t="shared" si="2"/>
        <v>0</v>
      </c>
      <c r="J26" s="36">
        <f t="shared" si="3"/>
        <v>0</v>
      </c>
      <c r="K26" s="51">
        <v>0</v>
      </c>
    </row>
    <row r="27" spans="1:19" x14ac:dyDescent="0.2">
      <c r="A27" s="43" t="str">
        <f t="shared" si="0"/>
        <v>Show</v>
      </c>
      <c r="B27" s="45">
        <v>68200</v>
      </c>
      <c r="C27" s="55" t="s">
        <v>430</v>
      </c>
      <c r="D27" s="51">
        <v>187</v>
      </c>
      <c r="E27" s="51">
        <v>0</v>
      </c>
      <c r="F27" s="51">
        <f t="shared" si="1"/>
        <v>-187</v>
      </c>
      <c r="G27" s="51">
        <v>2057</v>
      </c>
      <c r="H27" s="52">
        <v>0</v>
      </c>
      <c r="I27" s="51">
        <f t="shared" si="2"/>
        <v>-2057</v>
      </c>
      <c r="J27" s="36">
        <f t="shared" si="3"/>
        <v>0</v>
      </c>
      <c r="K27" s="51">
        <v>2242.9499999999998</v>
      </c>
    </row>
    <row r="28" spans="1:19" hidden="1" x14ac:dyDescent="0.2">
      <c r="A28" s="43" t="str">
        <f t="shared" si="0"/>
        <v>Hide</v>
      </c>
      <c r="B28" s="45">
        <v>68300</v>
      </c>
      <c r="C28" s="55" t="s">
        <v>431</v>
      </c>
      <c r="D28" s="51">
        <v>0</v>
      </c>
      <c r="E28" s="51">
        <v>0</v>
      </c>
      <c r="F28" s="51">
        <f t="shared" si="1"/>
        <v>0</v>
      </c>
      <c r="G28" s="51">
        <v>0</v>
      </c>
      <c r="H28" s="52">
        <v>0</v>
      </c>
      <c r="I28" s="51">
        <f t="shared" si="2"/>
        <v>0</v>
      </c>
      <c r="J28" s="36">
        <f t="shared" si="3"/>
        <v>0</v>
      </c>
      <c r="K28" s="51">
        <v>0</v>
      </c>
    </row>
    <row r="29" spans="1:19" x14ac:dyDescent="0.2">
      <c r="A29" s="43" t="str">
        <f t="shared" si="0"/>
        <v>Show</v>
      </c>
      <c r="B29" s="45">
        <v>68400</v>
      </c>
      <c r="C29" s="55" t="s">
        <v>432</v>
      </c>
      <c r="D29" s="51">
        <v>0</v>
      </c>
      <c r="E29" s="51">
        <v>35.33</v>
      </c>
      <c r="F29" s="51">
        <f t="shared" si="1"/>
        <v>35.33</v>
      </c>
      <c r="G29" s="51">
        <v>0</v>
      </c>
      <c r="H29" s="52">
        <v>35.33</v>
      </c>
      <c r="I29" s="51">
        <f t="shared" si="2"/>
        <v>35.33</v>
      </c>
      <c r="J29" s="36">
        <f t="shared" si="3"/>
        <v>1</v>
      </c>
      <c r="K29" s="51">
        <v>0</v>
      </c>
    </row>
    <row r="30" spans="1:19" s="60" customFormat="1" ht="13.8" thickBot="1" x14ac:dyDescent="0.3">
      <c r="B30" s="48"/>
      <c r="C30" s="48" t="s">
        <v>15</v>
      </c>
      <c r="D30" s="61">
        <f t="shared" ref="D30:I30" si="4">SUM(D21:D29)</f>
        <v>187</v>
      </c>
      <c r="E30" s="61">
        <f t="shared" si="4"/>
        <v>35.33</v>
      </c>
      <c r="F30" s="61">
        <f t="shared" si="4"/>
        <v>-151.67000000000002</v>
      </c>
      <c r="G30" s="61">
        <f t="shared" si="4"/>
        <v>2057</v>
      </c>
      <c r="H30" s="62">
        <f t="shared" si="4"/>
        <v>35.33</v>
      </c>
      <c r="I30" s="61">
        <f t="shared" si="4"/>
        <v>-2021.67</v>
      </c>
      <c r="J30" s="42">
        <f t="shared" si="3"/>
        <v>-57.222473818284747</v>
      </c>
      <c r="K30" s="61">
        <f>SUM(K21:K29)</f>
        <v>2242.9499999999998</v>
      </c>
    </row>
    <row r="31" spans="1:19" ht="13.15" thickTop="1" x14ac:dyDescent="0.2">
      <c r="C31" s="45"/>
      <c r="D31" s="51"/>
      <c r="E31" s="51"/>
      <c r="F31" s="51"/>
      <c r="G31" s="51"/>
      <c r="H31" s="52"/>
      <c r="I31" s="51"/>
      <c r="J31" s="51"/>
      <c r="K31" s="51"/>
    </row>
    <row r="32" spans="1:19" x14ac:dyDescent="0.2">
      <c r="C32" s="58" t="s">
        <v>207</v>
      </c>
      <c r="D32" s="51"/>
      <c r="E32" s="51"/>
      <c r="F32" s="51"/>
      <c r="G32" s="51"/>
      <c r="H32" s="52"/>
      <c r="I32" s="51"/>
      <c r="J32" s="51"/>
      <c r="K32" s="51"/>
      <c r="S32" s="59"/>
    </row>
    <row r="33" spans="1:24" x14ac:dyDescent="0.2">
      <c r="C33" s="58" t="s">
        <v>208</v>
      </c>
      <c r="D33" s="51"/>
      <c r="E33" s="51"/>
      <c r="F33" s="51"/>
      <c r="G33" s="51"/>
      <c r="H33" s="52"/>
      <c r="I33" s="51"/>
      <c r="J33" s="51"/>
      <c r="K33" s="51"/>
      <c r="T33" s="59"/>
    </row>
    <row r="34" spans="1:24" hidden="1" x14ac:dyDescent="0.2">
      <c r="A34" s="43" t="str">
        <f t="shared" ref="A34:A41" si="5">IF(SUM(D34:K34)=0,"Hide","Show")</f>
        <v>Hide</v>
      </c>
      <c r="B34" s="45">
        <v>46110</v>
      </c>
      <c r="C34" s="55" t="s">
        <v>433</v>
      </c>
      <c r="D34" s="51">
        <v>0</v>
      </c>
      <c r="E34" s="51">
        <v>0</v>
      </c>
      <c r="F34" s="51">
        <f t="shared" ref="F34:F41" si="6">E34-D34</f>
        <v>0</v>
      </c>
      <c r="G34" s="51">
        <v>0</v>
      </c>
      <c r="H34" s="52">
        <v>0</v>
      </c>
      <c r="I34" s="51">
        <f t="shared" ref="I34:I41" si="7">H34-G34</f>
        <v>0</v>
      </c>
      <c r="J34" s="36">
        <f t="shared" ref="J34:J42" si="8">IF(H34=0, 0,I34/H34)</f>
        <v>0</v>
      </c>
      <c r="K34" s="51">
        <v>0</v>
      </c>
      <c r="U34" s="59"/>
    </row>
    <row r="35" spans="1:24" hidden="1" x14ac:dyDescent="0.2">
      <c r="A35" s="43" t="str">
        <f t="shared" si="5"/>
        <v>Hide</v>
      </c>
      <c r="B35" s="45">
        <v>46120</v>
      </c>
      <c r="C35" s="55" t="s">
        <v>434</v>
      </c>
      <c r="D35" s="51">
        <v>0</v>
      </c>
      <c r="E35" s="51">
        <v>0</v>
      </c>
      <c r="F35" s="51">
        <f t="shared" si="6"/>
        <v>0</v>
      </c>
      <c r="G35" s="51">
        <v>0</v>
      </c>
      <c r="H35" s="52">
        <v>0</v>
      </c>
      <c r="I35" s="51">
        <f t="shared" si="7"/>
        <v>0</v>
      </c>
      <c r="J35" s="36">
        <f t="shared" si="8"/>
        <v>0</v>
      </c>
      <c r="K35" s="51">
        <v>0</v>
      </c>
      <c r="V35" s="59"/>
    </row>
    <row r="36" spans="1:24" hidden="1" x14ac:dyDescent="0.2">
      <c r="A36" s="43" t="str">
        <f t="shared" si="5"/>
        <v>Hide</v>
      </c>
      <c r="B36" s="45">
        <v>46140</v>
      </c>
      <c r="C36" s="55" t="s">
        <v>435</v>
      </c>
      <c r="D36" s="51">
        <v>0</v>
      </c>
      <c r="E36" s="51">
        <v>0</v>
      </c>
      <c r="F36" s="51">
        <f t="shared" si="6"/>
        <v>0</v>
      </c>
      <c r="G36" s="51">
        <v>0</v>
      </c>
      <c r="H36" s="52">
        <v>0</v>
      </c>
      <c r="I36" s="51">
        <f t="shared" si="7"/>
        <v>0</v>
      </c>
      <c r="J36" s="36">
        <f t="shared" si="8"/>
        <v>0</v>
      </c>
      <c r="K36" s="51">
        <v>0</v>
      </c>
      <c r="W36" s="59"/>
    </row>
    <row r="37" spans="1:24" hidden="1" x14ac:dyDescent="0.2">
      <c r="A37" s="43" t="str">
        <f t="shared" si="5"/>
        <v>Hide</v>
      </c>
      <c r="B37" s="45">
        <v>46200</v>
      </c>
      <c r="C37" s="55" t="s">
        <v>436</v>
      </c>
      <c r="D37" s="51">
        <v>0</v>
      </c>
      <c r="E37" s="51">
        <v>0</v>
      </c>
      <c r="F37" s="51">
        <f t="shared" si="6"/>
        <v>0</v>
      </c>
      <c r="G37" s="51">
        <v>0</v>
      </c>
      <c r="H37" s="52">
        <v>0</v>
      </c>
      <c r="I37" s="51">
        <f t="shared" si="7"/>
        <v>0</v>
      </c>
      <c r="J37" s="36">
        <f t="shared" si="8"/>
        <v>0</v>
      </c>
      <c r="K37" s="51">
        <v>0</v>
      </c>
      <c r="X37" s="59"/>
    </row>
    <row r="38" spans="1:24" hidden="1" x14ac:dyDescent="0.2">
      <c r="A38" s="43" t="str">
        <f t="shared" si="5"/>
        <v>Hide</v>
      </c>
      <c r="B38" s="45">
        <v>46300</v>
      </c>
      <c r="C38" s="55" t="s">
        <v>437</v>
      </c>
      <c r="D38" s="51">
        <v>0</v>
      </c>
      <c r="E38" s="51">
        <v>0</v>
      </c>
      <c r="F38" s="51">
        <f t="shared" si="6"/>
        <v>0</v>
      </c>
      <c r="G38" s="51">
        <v>0</v>
      </c>
      <c r="H38" s="52">
        <v>0</v>
      </c>
      <c r="I38" s="51">
        <f t="shared" si="7"/>
        <v>0</v>
      </c>
      <c r="J38" s="36">
        <f t="shared" si="8"/>
        <v>0</v>
      </c>
      <c r="K38" s="51">
        <v>0</v>
      </c>
    </row>
    <row r="39" spans="1:24" hidden="1" x14ac:dyDescent="0.2">
      <c r="A39" s="43" t="str">
        <f t="shared" si="5"/>
        <v>Hide</v>
      </c>
      <c r="B39" s="45">
        <v>46460</v>
      </c>
      <c r="C39" s="55" t="s">
        <v>438</v>
      </c>
      <c r="D39" s="51">
        <v>0</v>
      </c>
      <c r="E39" s="51">
        <v>0</v>
      </c>
      <c r="F39" s="51">
        <f t="shared" si="6"/>
        <v>0</v>
      </c>
      <c r="G39" s="51">
        <v>0</v>
      </c>
      <c r="H39" s="52">
        <v>0</v>
      </c>
      <c r="I39" s="51">
        <f t="shared" si="7"/>
        <v>0</v>
      </c>
      <c r="J39" s="36">
        <f t="shared" si="8"/>
        <v>0</v>
      </c>
      <c r="K39" s="51">
        <v>0</v>
      </c>
    </row>
    <row r="40" spans="1:24" hidden="1" x14ac:dyDescent="0.2">
      <c r="A40" s="43" t="str">
        <f t="shared" si="5"/>
        <v>Hide</v>
      </c>
      <c r="B40" s="45">
        <v>46470</v>
      </c>
      <c r="C40" s="55" t="s">
        <v>439</v>
      </c>
      <c r="D40" s="51">
        <v>0</v>
      </c>
      <c r="E40" s="51">
        <v>0</v>
      </c>
      <c r="F40" s="51">
        <f t="shared" si="6"/>
        <v>0</v>
      </c>
      <c r="G40" s="51">
        <v>0</v>
      </c>
      <c r="H40" s="52">
        <v>0</v>
      </c>
      <c r="I40" s="51">
        <f t="shared" si="7"/>
        <v>0</v>
      </c>
      <c r="J40" s="36">
        <f t="shared" si="8"/>
        <v>0</v>
      </c>
      <c r="K40" s="51">
        <v>0</v>
      </c>
    </row>
    <row r="41" spans="1:24" hidden="1" x14ac:dyDescent="0.2">
      <c r="A41" s="43" t="str">
        <f t="shared" si="5"/>
        <v>Hide</v>
      </c>
      <c r="B41" s="45">
        <v>46520</v>
      </c>
      <c r="C41" s="55" t="s">
        <v>440</v>
      </c>
      <c r="D41" s="51">
        <v>0</v>
      </c>
      <c r="E41" s="51">
        <v>0</v>
      </c>
      <c r="F41" s="51">
        <f t="shared" si="6"/>
        <v>0</v>
      </c>
      <c r="G41" s="51">
        <v>0</v>
      </c>
      <c r="H41" s="52">
        <v>0</v>
      </c>
      <c r="I41" s="51">
        <f t="shared" si="7"/>
        <v>0</v>
      </c>
      <c r="J41" s="36">
        <f t="shared" si="8"/>
        <v>0</v>
      </c>
      <c r="K41" s="51">
        <v>0</v>
      </c>
    </row>
    <row r="42" spans="1:24" x14ac:dyDescent="0.2">
      <c r="B42" s="48" t="s">
        <v>20</v>
      </c>
      <c r="C42" s="48" t="s">
        <v>0</v>
      </c>
      <c r="D42" s="56">
        <f t="shared" ref="D42:I42" si="9">SUM(D34:D41)</f>
        <v>0</v>
      </c>
      <c r="E42" s="56">
        <f t="shared" si="9"/>
        <v>0</v>
      </c>
      <c r="F42" s="56">
        <f t="shared" si="9"/>
        <v>0</v>
      </c>
      <c r="G42" s="56">
        <f t="shared" si="9"/>
        <v>0</v>
      </c>
      <c r="H42" s="57">
        <f t="shared" si="9"/>
        <v>0</v>
      </c>
      <c r="I42" s="56">
        <f t="shared" si="9"/>
        <v>0</v>
      </c>
      <c r="J42" s="35">
        <f t="shared" si="8"/>
        <v>0</v>
      </c>
      <c r="K42" s="56">
        <f>SUM(K34:K41)</f>
        <v>0</v>
      </c>
    </row>
    <row r="43" spans="1:24" x14ac:dyDescent="0.2">
      <c r="C43" s="45"/>
      <c r="D43" s="51"/>
      <c r="E43" s="51"/>
      <c r="F43" s="51"/>
      <c r="G43" s="51"/>
      <c r="H43" s="52"/>
      <c r="I43" s="51"/>
      <c r="J43" s="37"/>
      <c r="K43" s="51"/>
    </row>
    <row r="44" spans="1:24" x14ac:dyDescent="0.2">
      <c r="C44" s="58" t="s">
        <v>209</v>
      </c>
      <c r="D44" s="51"/>
      <c r="E44" s="51"/>
      <c r="F44" s="51"/>
      <c r="G44" s="51"/>
      <c r="H44" s="52"/>
      <c r="I44" s="51"/>
      <c r="J44" s="51"/>
      <c r="K44" s="51"/>
    </row>
    <row r="45" spans="1:24" hidden="1" x14ac:dyDescent="0.2">
      <c r="A45" s="43" t="str">
        <f t="shared" ref="A45:A50" si="10">IF(SUM(D45:K45)=0,"Hide","Show")</f>
        <v>Hide</v>
      </c>
      <c r="B45" s="45">
        <v>48120</v>
      </c>
      <c r="C45" s="55" t="s">
        <v>441</v>
      </c>
      <c r="D45" s="51">
        <v>0</v>
      </c>
      <c r="E45" s="51">
        <v>0</v>
      </c>
      <c r="F45" s="51">
        <f t="shared" ref="F45:F50" si="11">E45-D45</f>
        <v>0</v>
      </c>
      <c r="G45" s="51">
        <v>0</v>
      </c>
      <c r="H45" s="52">
        <v>0</v>
      </c>
      <c r="I45" s="51">
        <f t="shared" ref="I45:I50" si="12">H45-G45</f>
        <v>0</v>
      </c>
      <c r="J45" s="36">
        <f t="shared" ref="J45:J51" si="13">IF(H45=0, 0,I45/H45)</f>
        <v>0</v>
      </c>
      <c r="K45" s="51">
        <v>0</v>
      </c>
    </row>
    <row r="46" spans="1:24" hidden="1" x14ac:dyDescent="0.2">
      <c r="A46" s="43" t="str">
        <f t="shared" si="10"/>
        <v>Hide</v>
      </c>
      <c r="B46" s="45">
        <v>48320</v>
      </c>
      <c r="C46" s="55" t="s">
        <v>660</v>
      </c>
      <c r="D46" s="51">
        <v>0</v>
      </c>
      <c r="E46" s="51">
        <v>0</v>
      </c>
      <c r="F46" s="51">
        <f t="shared" si="11"/>
        <v>0</v>
      </c>
      <c r="G46" s="51">
        <v>0</v>
      </c>
      <c r="H46" s="52">
        <v>0</v>
      </c>
      <c r="I46" s="51">
        <f t="shared" si="12"/>
        <v>0</v>
      </c>
      <c r="J46" s="36">
        <f t="shared" si="13"/>
        <v>0</v>
      </c>
      <c r="K46" s="51">
        <v>0</v>
      </c>
    </row>
    <row r="47" spans="1:24" hidden="1" x14ac:dyDescent="0.2">
      <c r="A47" s="43" t="str">
        <f t="shared" si="10"/>
        <v>Hide</v>
      </c>
      <c r="B47" s="45">
        <v>48410</v>
      </c>
      <c r="C47" s="55" t="s">
        <v>442</v>
      </c>
      <c r="D47" s="51">
        <v>0</v>
      </c>
      <c r="E47" s="51">
        <v>0</v>
      </c>
      <c r="F47" s="51">
        <f t="shared" si="11"/>
        <v>0</v>
      </c>
      <c r="G47" s="51">
        <v>0</v>
      </c>
      <c r="H47" s="52">
        <v>0</v>
      </c>
      <c r="I47" s="51">
        <f t="shared" si="12"/>
        <v>0</v>
      </c>
      <c r="J47" s="36">
        <f t="shared" si="13"/>
        <v>0</v>
      </c>
      <c r="K47" s="51">
        <v>0</v>
      </c>
    </row>
    <row r="48" spans="1:24" hidden="1" x14ac:dyDescent="0.2">
      <c r="A48" s="43" t="str">
        <f t="shared" si="10"/>
        <v>Hide</v>
      </c>
      <c r="B48" s="45">
        <v>48420</v>
      </c>
      <c r="C48" s="55" t="s">
        <v>443</v>
      </c>
      <c r="D48" s="51">
        <v>0</v>
      </c>
      <c r="E48" s="51">
        <v>0</v>
      </c>
      <c r="F48" s="51">
        <f t="shared" si="11"/>
        <v>0</v>
      </c>
      <c r="G48" s="51">
        <v>0</v>
      </c>
      <c r="H48" s="52">
        <v>0</v>
      </c>
      <c r="I48" s="51">
        <f t="shared" si="12"/>
        <v>0</v>
      </c>
      <c r="J48" s="36">
        <f t="shared" si="13"/>
        <v>0</v>
      </c>
      <c r="K48" s="51">
        <v>0</v>
      </c>
    </row>
    <row r="49" spans="1:11" hidden="1" x14ac:dyDescent="0.2">
      <c r="A49" s="43" t="str">
        <f t="shared" si="10"/>
        <v>Hide</v>
      </c>
      <c r="B49" s="45">
        <v>48610</v>
      </c>
      <c r="C49" s="55" t="s">
        <v>444</v>
      </c>
      <c r="D49" s="51">
        <v>0</v>
      </c>
      <c r="E49" s="51">
        <v>0</v>
      </c>
      <c r="F49" s="51">
        <f t="shared" si="11"/>
        <v>0</v>
      </c>
      <c r="G49" s="51">
        <v>0</v>
      </c>
      <c r="H49" s="52">
        <v>0</v>
      </c>
      <c r="I49" s="51">
        <f t="shared" si="12"/>
        <v>0</v>
      </c>
      <c r="J49" s="36">
        <f t="shared" si="13"/>
        <v>0</v>
      </c>
      <c r="K49" s="51">
        <v>0</v>
      </c>
    </row>
    <row r="50" spans="1:11" hidden="1" x14ac:dyDescent="0.2">
      <c r="A50" s="43" t="str">
        <f t="shared" si="10"/>
        <v>Hide</v>
      </c>
      <c r="B50" s="45">
        <v>48710</v>
      </c>
      <c r="C50" s="55" t="s">
        <v>445</v>
      </c>
      <c r="D50" s="51">
        <v>0</v>
      </c>
      <c r="E50" s="51">
        <v>0</v>
      </c>
      <c r="F50" s="51">
        <f t="shared" si="11"/>
        <v>0</v>
      </c>
      <c r="G50" s="51">
        <v>0</v>
      </c>
      <c r="H50" s="52">
        <v>0</v>
      </c>
      <c r="I50" s="51">
        <f t="shared" si="12"/>
        <v>0</v>
      </c>
      <c r="J50" s="36">
        <f t="shared" si="13"/>
        <v>0</v>
      </c>
      <c r="K50" s="51">
        <v>0</v>
      </c>
    </row>
    <row r="51" spans="1:11" x14ac:dyDescent="0.2">
      <c r="B51" s="48" t="s">
        <v>20</v>
      </c>
      <c r="C51" s="48" t="s">
        <v>0</v>
      </c>
      <c r="D51" s="56">
        <f t="shared" ref="D51:I51" si="14">SUM(D45:D50)</f>
        <v>0</v>
      </c>
      <c r="E51" s="56">
        <f t="shared" si="14"/>
        <v>0</v>
      </c>
      <c r="F51" s="56">
        <f t="shared" si="14"/>
        <v>0</v>
      </c>
      <c r="G51" s="56">
        <f t="shared" si="14"/>
        <v>0</v>
      </c>
      <c r="H51" s="57">
        <f t="shared" si="14"/>
        <v>0</v>
      </c>
      <c r="I51" s="56">
        <f t="shared" si="14"/>
        <v>0</v>
      </c>
      <c r="J51" s="35">
        <f t="shared" si="13"/>
        <v>0</v>
      </c>
      <c r="K51" s="56">
        <f>SUM(K45:K50)</f>
        <v>0</v>
      </c>
    </row>
    <row r="52" spans="1:11" x14ac:dyDescent="0.2">
      <c r="C52" s="45"/>
      <c r="D52" s="51"/>
      <c r="E52" s="51"/>
      <c r="F52" s="51"/>
      <c r="G52" s="51"/>
      <c r="H52" s="52"/>
      <c r="I52" s="51"/>
      <c r="J52" s="51"/>
      <c r="K52" s="51"/>
    </row>
    <row r="53" spans="1:11" x14ac:dyDescent="0.2">
      <c r="C53" s="58" t="s">
        <v>210</v>
      </c>
      <c r="D53" s="51"/>
      <c r="E53" s="51"/>
      <c r="F53" s="51"/>
      <c r="G53" s="51"/>
      <c r="H53" s="52"/>
      <c r="I53" s="51"/>
      <c r="J53" s="51"/>
      <c r="K53" s="51"/>
    </row>
    <row r="54" spans="1:11" hidden="1" x14ac:dyDescent="0.2">
      <c r="A54" s="43" t="str">
        <f t="shared" ref="A54:A59" si="15">IF(SUM(D54:K54)=0,"Hide","Show")</f>
        <v>Hide</v>
      </c>
      <c r="B54" s="45">
        <v>49200</v>
      </c>
      <c r="C54" s="55" t="s">
        <v>446</v>
      </c>
      <c r="D54" s="51">
        <v>0</v>
      </c>
      <c r="E54" s="51">
        <v>0</v>
      </c>
      <c r="F54" s="51">
        <f t="shared" ref="F54:F59" si="16">E54-D54</f>
        <v>0</v>
      </c>
      <c r="G54" s="51">
        <v>0</v>
      </c>
      <c r="H54" s="52">
        <v>0</v>
      </c>
      <c r="I54" s="51">
        <f t="shared" ref="I54:I59" si="17">H54-G54</f>
        <v>0</v>
      </c>
      <c r="J54" s="36">
        <f t="shared" ref="J54:J60" si="18">IF(H54=0, 0,I54/H54)</f>
        <v>0</v>
      </c>
      <c r="K54" s="51">
        <v>0</v>
      </c>
    </row>
    <row r="55" spans="1:11" x14ac:dyDescent="0.2">
      <c r="A55" s="43" t="str">
        <f t="shared" si="15"/>
        <v>Show</v>
      </c>
      <c r="B55" s="45">
        <v>49210</v>
      </c>
      <c r="C55" s="55" t="s">
        <v>447</v>
      </c>
      <c r="D55" s="51">
        <v>187</v>
      </c>
      <c r="E55" s="51">
        <v>0</v>
      </c>
      <c r="F55" s="51">
        <f t="shared" si="16"/>
        <v>-187</v>
      </c>
      <c r="G55" s="51">
        <v>2057</v>
      </c>
      <c r="H55" s="52">
        <v>2000</v>
      </c>
      <c r="I55" s="51">
        <f t="shared" si="17"/>
        <v>-57</v>
      </c>
      <c r="J55" s="36">
        <f t="shared" si="18"/>
        <v>-2.8500000000000001E-2</v>
      </c>
      <c r="K55" s="51">
        <v>2242.9499999999998</v>
      </c>
    </row>
    <row r="56" spans="1:11" hidden="1" x14ac:dyDescent="0.2">
      <c r="A56" s="43" t="str">
        <f t="shared" si="15"/>
        <v>Hide</v>
      </c>
      <c r="B56" s="45">
        <v>49310</v>
      </c>
      <c r="C56" s="55" t="s">
        <v>448</v>
      </c>
      <c r="D56" s="51">
        <v>0</v>
      </c>
      <c r="E56" s="51">
        <v>0</v>
      </c>
      <c r="F56" s="51">
        <f t="shared" si="16"/>
        <v>0</v>
      </c>
      <c r="G56" s="51">
        <v>0</v>
      </c>
      <c r="H56" s="52">
        <v>0</v>
      </c>
      <c r="I56" s="51">
        <f t="shared" si="17"/>
        <v>0</v>
      </c>
      <c r="J56" s="36">
        <f t="shared" si="18"/>
        <v>0</v>
      </c>
      <c r="K56" s="51">
        <v>0</v>
      </c>
    </row>
    <row r="57" spans="1:11" hidden="1" x14ac:dyDescent="0.2">
      <c r="A57" s="43" t="str">
        <f t="shared" si="15"/>
        <v>Hide</v>
      </c>
      <c r="B57" s="45">
        <v>49400</v>
      </c>
      <c r="C57" s="55" t="s">
        <v>449</v>
      </c>
      <c r="D57" s="51">
        <v>0</v>
      </c>
      <c r="E57" s="51">
        <v>0</v>
      </c>
      <c r="F57" s="51">
        <f t="shared" si="16"/>
        <v>0</v>
      </c>
      <c r="G57" s="51">
        <v>0</v>
      </c>
      <c r="H57" s="52">
        <v>0</v>
      </c>
      <c r="I57" s="51">
        <f t="shared" si="17"/>
        <v>0</v>
      </c>
      <c r="J57" s="36">
        <f t="shared" si="18"/>
        <v>0</v>
      </c>
      <c r="K57" s="51">
        <v>0</v>
      </c>
    </row>
    <row r="58" spans="1:11" hidden="1" x14ac:dyDescent="0.2">
      <c r="A58" s="43" t="str">
        <f t="shared" si="15"/>
        <v>Hide</v>
      </c>
      <c r="B58" s="45">
        <v>49450</v>
      </c>
      <c r="C58" s="55" t="s">
        <v>450</v>
      </c>
      <c r="D58" s="51">
        <v>0</v>
      </c>
      <c r="E58" s="51">
        <v>0</v>
      </c>
      <c r="F58" s="51">
        <f t="shared" si="16"/>
        <v>0</v>
      </c>
      <c r="G58" s="51">
        <v>0</v>
      </c>
      <c r="H58" s="52">
        <v>0</v>
      </c>
      <c r="I58" s="51">
        <f t="shared" si="17"/>
        <v>0</v>
      </c>
      <c r="J58" s="36">
        <f t="shared" si="18"/>
        <v>0</v>
      </c>
      <c r="K58" s="51">
        <v>0</v>
      </c>
    </row>
    <row r="59" spans="1:11" hidden="1" x14ac:dyDescent="0.2">
      <c r="A59" s="43" t="str">
        <f t="shared" si="15"/>
        <v>Hide</v>
      </c>
      <c r="B59" s="45">
        <v>49600</v>
      </c>
      <c r="C59" s="55" t="s">
        <v>451</v>
      </c>
      <c r="D59" s="51">
        <v>0</v>
      </c>
      <c r="E59" s="51">
        <v>0</v>
      </c>
      <c r="F59" s="51">
        <f t="shared" si="16"/>
        <v>0</v>
      </c>
      <c r="G59" s="51">
        <v>0</v>
      </c>
      <c r="H59" s="52">
        <v>0</v>
      </c>
      <c r="I59" s="51">
        <f t="shared" si="17"/>
        <v>0</v>
      </c>
      <c r="J59" s="36">
        <f t="shared" si="18"/>
        <v>0</v>
      </c>
      <c r="K59" s="51">
        <v>0</v>
      </c>
    </row>
    <row r="60" spans="1:11" x14ac:dyDescent="0.2">
      <c r="B60" s="48" t="s">
        <v>20</v>
      </c>
      <c r="C60" s="48" t="s">
        <v>0</v>
      </c>
      <c r="D60" s="56">
        <f t="shared" ref="D60:I60" si="19">SUM(D54:D59)</f>
        <v>187</v>
      </c>
      <c r="E60" s="56">
        <f t="shared" si="19"/>
        <v>0</v>
      </c>
      <c r="F60" s="56">
        <f t="shared" si="19"/>
        <v>-187</v>
      </c>
      <c r="G60" s="56">
        <f t="shared" si="19"/>
        <v>2057</v>
      </c>
      <c r="H60" s="57">
        <f t="shared" si="19"/>
        <v>2000</v>
      </c>
      <c r="I60" s="56">
        <f t="shared" si="19"/>
        <v>-57</v>
      </c>
      <c r="J60" s="35">
        <f t="shared" si="18"/>
        <v>-2.8500000000000001E-2</v>
      </c>
      <c r="K60" s="56">
        <f>SUM(K54:K59)</f>
        <v>2242.9499999999998</v>
      </c>
    </row>
    <row r="61" spans="1:11" x14ac:dyDescent="0.2">
      <c r="B61" s="48"/>
      <c r="C61" s="48"/>
      <c r="D61" s="49"/>
      <c r="E61" s="49"/>
      <c r="F61" s="49"/>
      <c r="G61" s="49"/>
      <c r="H61" s="50"/>
      <c r="I61" s="49"/>
      <c r="J61" s="41"/>
      <c r="K61" s="49"/>
    </row>
    <row r="62" spans="1:11" x14ac:dyDescent="0.2">
      <c r="B62" s="48"/>
      <c r="C62" s="58" t="s">
        <v>211</v>
      </c>
      <c r="D62" s="49"/>
      <c r="E62" s="49"/>
      <c r="F62" s="49"/>
      <c r="G62" s="49"/>
      <c r="H62" s="50"/>
      <c r="I62" s="49"/>
      <c r="J62" s="41"/>
      <c r="K62" s="49"/>
    </row>
    <row r="63" spans="1:11" hidden="1" x14ac:dyDescent="0.2">
      <c r="A63" s="43" t="str">
        <f>IF(SUM(D63:K63)=0,"Hide","Show")</f>
        <v>Hide</v>
      </c>
      <c r="B63" s="45">
        <v>52100</v>
      </c>
      <c r="C63" s="55" t="s">
        <v>452</v>
      </c>
      <c r="D63" s="51">
        <v>0</v>
      </c>
      <c r="E63" s="51">
        <v>0</v>
      </c>
      <c r="F63" s="51">
        <f>E63-D63</f>
        <v>0</v>
      </c>
      <c r="G63" s="51">
        <v>0</v>
      </c>
      <c r="H63" s="52">
        <v>0</v>
      </c>
      <c r="I63" s="51">
        <f>H63-G63</f>
        <v>0</v>
      </c>
      <c r="J63" s="36">
        <f t="shared" ref="J63:J68" si="20">IF(H63=0, 0,I63/H63)</f>
        <v>0</v>
      </c>
      <c r="K63" s="51">
        <v>0</v>
      </c>
    </row>
    <row r="64" spans="1:11" hidden="1" x14ac:dyDescent="0.2">
      <c r="A64" s="43" t="str">
        <f>IF(SUM(D64:K64)=0,"Hide","Show")</f>
        <v>Hide</v>
      </c>
      <c r="B64" s="45">
        <v>52200</v>
      </c>
      <c r="C64" s="55" t="s">
        <v>453</v>
      </c>
      <c r="D64" s="51">
        <v>0</v>
      </c>
      <c r="E64" s="51">
        <v>0</v>
      </c>
      <c r="F64" s="51">
        <f>E64-D64</f>
        <v>0</v>
      </c>
      <c r="G64" s="51">
        <v>0</v>
      </c>
      <c r="H64" s="52">
        <v>0</v>
      </c>
      <c r="I64" s="51">
        <f>H64-G64</f>
        <v>0</v>
      </c>
      <c r="J64" s="36">
        <f t="shared" si="20"/>
        <v>0</v>
      </c>
      <c r="K64" s="51">
        <v>0</v>
      </c>
    </row>
    <row r="65" spans="1:11" hidden="1" x14ac:dyDescent="0.2">
      <c r="A65" s="43" t="str">
        <f>IF(SUM(D65:K65)=0,"Hide","Show")</f>
        <v>Hide</v>
      </c>
      <c r="B65" s="45">
        <v>52300</v>
      </c>
      <c r="C65" s="55" t="s">
        <v>454</v>
      </c>
      <c r="D65" s="51">
        <v>0</v>
      </c>
      <c r="E65" s="51">
        <v>0</v>
      </c>
      <c r="F65" s="51">
        <f>E65-D65</f>
        <v>0</v>
      </c>
      <c r="G65" s="51">
        <v>0</v>
      </c>
      <c r="H65" s="52">
        <v>0</v>
      </c>
      <c r="I65" s="51">
        <f>H65-G65</f>
        <v>0</v>
      </c>
      <c r="J65" s="36">
        <f t="shared" si="20"/>
        <v>0</v>
      </c>
      <c r="K65" s="51">
        <v>0</v>
      </c>
    </row>
    <row r="66" spans="1:11" hidden="1" x14ac:dyDescent="0.2">
      <c r="A66" s="43" t="str">
        <f>IF(SUM(D66:K66)=0,"Hide","Show")</f>
        <v>Hide</v>
      </c>
      <c r="B66" s="45">
        <v>52400</v>
      </c>
      <c r="C66" s="55" t="s">
        <v>455</v>
      </c>
      <c r="D66" s="51">
        <v>0</v>
      </c>
      <c r="E66" s="51">
        <v>0</v>
      </c>
      <c r="F66" s="51">
        <f>E66-D66</f>
        <v>0</v>
      </c>
      <c r="G66" s="51">
        <v>0</v>
      </c>
      <c r="H66" s="52">
        <v>0</v>
      </c>
      <c r="I66" s="51">
        <f>H66-G66</f>
        <v>0</v>
      </c>
      <c r="J66" s="36">
        <f t="shared" si="20"/>
        <v>0</v>
      </c>
      <c r="K66" s="51">
        <v>0</v>
      </c>
    </row>
    <row r="67" spans="1:11" hidden="1" x14ac:dyDescent="0.2">
      <c r="A67" s="43" t="str">
        <f>IF(SUM(D67:K67)=0,"Hide","Show")</f>
        <v>Hide</v>
      </c>
      <c r="B67" s="45">
        <v>52500</v>
      </c>
      <c r="C67" s="55" t="s">
        <v>456</v>
      </c>
      <c r="D67" s="51">
        <v>0</v>
      </c>
      <c r="E67" s="51">
        <v>0</v>
      </c>
      <c r="F67" s="51">
        <f>E67-D67</f>
        <v>0</v>
      </c>
      <c r="G67" s="51">
        <v>0</v>
      </c>
      <c r="H67" s="52">
        <v>0</v>
      </c>
      <c r="I67" s="51">
        <f>H67-G67</f>
        <v>0</v>
      </c>
      <c r="J67" s="36">
        <f t="shared" si="20"/>
        <v>0</v>
      </c>
      <c r="K67" s="51">
        <v>0</v>
      </c>
    </row>
    <row r="68" spans="1:11" x14ac:dyDescent="0.2">
      <c r="B68" s="48"/>
      <c r="C68" s="48" t="s">
        <v>0</v>
      </c>
      <c r="D68" s="56">
        <f t="shared" ref="D68:I68" si="21">SUM(D63:D67)</f>
        <v>0</v>
      </c>
      <c r="E68" s="56">
        <f t="shared" si="21"/>
        <v>0</v>
      </c>
      <c r="F68" s="56">
        <f t="shared" si="21"/>
        <v>0</v>
      </c>
      <c r="G68" s="56">
        <f t="shared" si="21"/>
        <v>0</v>
      </c>
      <c r="H68" s="57">
        <f t="shared" si="21"/>
        <v>0</v>
      </c>
      <c r="I68" s="56">
        <f t="shared" si="21"/>
        <v>0</v>
      </c>
      <c r="J68" s="35">
        <f t="shared" si="20"/>
        <v>0</v>
      </c>
      <c r="K68" s="56">
        <f>SUM(K63:K67)</f>
        <v>0</v>
      </c>
    </row>
    <row r="69" spans="1:11" x14ac:dyDescent="0.2">
      <c r="B69" s="48"/>
      <c r="C69" s="48"/>
      <c r="D69" s="49"/>
      <c r="E69" s="49"/>
      <c r="F69" s="49"/>
      <c r="G69" s="49"/>
      <c r="H69" s="50"/>
      <c r="I69" s="49"/>
      <c r="J69" s="41"/>
      <c r="K69" s="49"/>
    </row>
    <row r="70" spans="1:11" x14ac:dyDescent="0.2">
      <c r="B70" s="48"/>
      <c r="C70" s="58" t="s">
        <v>212</v>
      </c>
      <c r="D70" s="49"/>
      <c r="E70" s="49"/>
      <c r="F70" s="49"/>
      <c r="G70" s="49"/>
      <c r="H70" s="50"/>
      <c r="I70" s="49"/>
      <c r="J70" s="41"/>
      <c r="K70" s="49"/>
    </row>
    <row r="71" spans="1:11" hidden="1" x14ac:dyDescent="0.2">
      <c r="A71" s="43" t="str">
        <f t="shared" ref="A71:A76" si="22">IF(SUM(D71:K71)=0,"Hide","Show")</f>
        <v>Hide</v>
      </c>
      <c r="B71" s="45">
        <v>53100</v>
      </c>
      <c r="C71" s="55" t="s">
        <v>457</v>
      </c>
      <c r="D71" s="51">
        <v>0</v>
      </c>
      <c r="E71" s="51">
        <v>0</v>
      </c>
      <c r="F71" s="51">
        <f t="shared" ref="F71:F76" si="23">E71-D71</f>
        <v>0</v>
      </c>
      <c r="G71" s="51">
        <v>0</v>
      </c>
      <c r="H71" s="52">
        <v>0</v>
      </c>
      <c r="I71" s="51">
        <f t="shared" ref="I71:I76" si="24">H71-G71</f>
        <v>0</v>
      </c>
      <c r="J71" s="36">
        <f t="shared" ref="J71:J77" si="25">IF(H71=0, 0,I71/H71)</f>
        <v>0</v>
      </c>
      <c r="K71" s="51">
        <v>0</v>
      </c>
    </row>
    <row r="72" spans="1:11" hidden="1" x14ac:dyDescent="0.2">
      <c r="A72" s="43" t="str">
        <f t="shared" si="22"/>
        <v>Hide</v>
      </c>
      <c r="B72" s="45">
        <v>53110</v>
      </c>
      <c r="C72" s="55" t="s">
        <v>458</v>
      </c>
      <c r="D72" s="51">
        <v>0</v>
      </c>
      <c r="E72" s="51">
        <v>0</v>
      </c>
      <c r="F72" s="51">
        <f t="shared" si="23"/>
        <v>0</v>
      </c>
      <c r="G72" s="51">
        <v>0</v>
      </c>
      <c r="H72" s="52">
        <v>0</v>
      </c>
      <c r="I72" s="51">
        <f t="shared" si="24"/>
        <v>0</v>
      </c>
      <c r="J72" s="36">
        <f t="shared" si="25"/>
        <v>0</v>
      </c>
      <c r="K72" s="51">
        <v>0</v>
      </c>
    </row>
    <row r="73" spans="1:11" hidden="1" x14ac:dyDescent="0.2">
      <c r="A73" s="43" t="str">
        <f t="shared" si="22"/>
        <v>Hide</v>
      </c>
      <c r="B73" s="45">
        <v>53120</v>
      </c>
      <c r="C73" s="55" t="s">
        <v>459</v>
      </c>
      <c r="D73" s="51">
        <v>0</v>
      </c>
      <c r="E73" s="51">
        <v>0</v>
      </c>
      <c r="F73" s="51">
        <f t="shared" si="23"/>
        <v>0</v>
      </c>
      <c r="G73" s="51">
        <v>0</v>
      </c>
      <c r="H73" s="52">
        <v>0</v>
      </c>
      <c r="I73" s="51">
        <f t="shared" si="24"/>
        <v>0</v>
      </c>
      <c r="J73" s="36">
        <f t="shared" si="25"/>
        <v>0</v>
      </c>
      <c r="K73" s="51">
        <v>0</v>
      </c>
    </row>
    <row r="74" spans="1:11" hidden="1" x14ac:dyDescent="0.2">
      <c r="A74" s="43" t="str">
        <f t="shared" si="22"/>
        <v>Hide</v>
      </c>
      <c r="B74" s="45">
        <v>53130</v>
      </c>
      <c r="C74" s="55" t="s">
        <v>460</v>
      </c>
      <c r="D74" s="51">
        <v>0</v>
      </c>
      <c r="E74" s="51">
        <v>0</v>
      </c>
      <c r="F74" s="51">
        <f t="shared" si="23"/>
        <v>0</v>
      </c>
      <c r="G74" s="51">
        <v>0</v>
      </c>
      <c r="H74" s="52">
        <v>0</v>
      </c>
      <c r="I74" s="51">
        <f t="shared" si="24"/>
        <v>0</v>
      </c>
      <c r="J74" s="36">
        <f t="shared" si="25"/>
        <v>0</v>
      </c>
      <c r="K74" s="51">
        <v>0</v>
      </c>
    </row>
    <row r="75" spans="1:11" hidden="1" x14ac:dyDescent="0.2">
      <c r="A75" s="43" t="str">
        <f t="shared" si="22"/>
        <v>Hide</v>
      </c>
      <c r="B75" s="45">
        <v>53150</v>
      </c>
      <c r="C75" s="55" t="s">
        <v>461</v>
      </c>
      <c r="D75" s="51">
        <v>0</v>
      </c>
      <c r="E75" s="51">
        <v>0</v>
      </c>
      <c r="F75" s="51">
        <f t="shared" si="23"/>
        <v>0</v>
      </c>
      <c r="G75" s="51">
        <v>0</v>
      </c>
      <c r="H75" s="52">
        <v>0</v>
      </c>
      <c r="I75" s="51">
        <f t="shared" si="24"/>
        <v>0</v>
      </c>
      <c r="J75" s="36">
        <f t="shared" si="25"/>
        <v>0</v>
      </c>
      <c r="K75" s="51">
        <v>0</v>
      </c>
    </row>
    <row r="76" spans="1:11" hidden="1" x14ac:dyDescent="0.2">
      <c r="A76" s="43" t="str">
        <f t="shared" si="22"/>
        <v>Hide</v>
      </c>
      <c r="B76" s="45">
        <v>53500</v>
      </c>
      <c r="C76" s="55" t="s">
        <v>462</v>
      </c>
      <c r="D76" s="51">
        <v>0</v>
      </c>
      <c r="E76" s="51">
        <v>0</v>
      </c>
      <c r="F76" s="51">
        <f t="shared" si="23"/>
        <v>0</v>
      </c>
      <c r="G76" s="51">
        <v>0</v>
      </c>
      <c r="H76" s="52">
        <v>0</v>
      </c>
      <c r="I76" s="51">
        <f t="shared" si="24"/>
        <v>0</v>
      </c>
      <c r="J76" s="36">
        <f t="shared" si="25"/>
        <v>0</v>
      </c>
      <c r="K76" s="51">
        <v>0</v>
      </c>
    </row>
    <row r="77" spans="1:11" x14ac:dyDescent="0.2">
      <c r="B77" s="48"/>
      <c r="C77" s="48" t="s">
        <v>0</v>
      </c>
      <c r="D77" s="56">
        <f t="shared" ref="D77:I77" si="26">SUM(D71:D76)</f>
        <v>0</v>
      </c>
      <c r="E77" s="56">
        <f t="shared" si="26"/>
        <v>0</v>
      </c>
      <c r="F77" s="56">
        <f t="shared" si="26"/>
        <v>0</v>
      </c>
      <c r="G77" s="56">
        <f t="shared" si="26"/>
        <v>0</v>
      </c>
      <c r="H77" s="57">
        <f t="shared" si="26"/>
        <v>0</v>
      </c>
      <c r="I77" s="56">
        <f t="shared" si="26"/>
        <v>0</v>
      </c>
      <c r="J77" s="35">
        <f t="shared" si="25"/>
        <v>0</v>
      </c>
      <c r="K77" s="56">
        <f>SUM(K71:K76)</f>
        <v>0</v>
      </c>
    </row>
    <row r="78" spans="1:11" x14ac:dyDescent="0.2">
      <c r="C78" s="45"/>
      <c r="D78" s="51"/>
      <c r="E78" s="51"/>
      <c r="F78" s="51"/>
      <c r="G78" s="51"/>
      <c r="H78" s="52"/>
      <c r="I78" s="51"/>
      <c r="J78" s="51"/>
      <c r="K78" s="51"/>
    </row>
    <row r="79" spans="1:11" x14ac:dyDescent="0.2">
      <c r="C79" s="58" t="s">
        <v>147</v>
      </c>
      <c r="D79" s="51"/>
      <c r="E79" s="51"/>
      <c r="F79" s="51"/>
      <c r="G79" s="51"/>
      <c r="H79" s="52"/>
      <c r="I79" s="51"/>
      <c r="J79" s="51"/>
      <c r="K79" s="51"/>
    </row>
    <row r="80" spans="1:11" hidden="1" x14ac:dyDescent="0.2">
      <c r="A80" s="43" t="str">
        <f>IF(SUM(D80:K80)=0,"Hide","Show")</f>
        <v>Hide</v>
      </c>
      <c r="B80" s="45">
        <v>55100</v>
      </c>
      <c r="C80" s="55" t="s">
        <v>463</v>
      </c>
      <c r="D80" s="51">
        <v>0</v>
      </c>
      <c r="E80" s="51">
        <v>0</v>
      </c>
      <c r="F80" s="51">
        <f>E80-D80</f>
        <v>0</v>
      </c>
      <c r="G80" s="51">
        <v>0</v>
      </c>
      <c r="H80" s="52">
        <v>0</v>
      </c>
      <c r="I80" s="51">
        <f>H80-G80</f>
        <v>0</v>
      </c>
      <c r="J80" s="36">
        <f>IF(H80=0, 0,I80/H80)</f>
        <v>0</v>
      </c>
      <c r="K80" s="51">
        <v>0</v>
      </c>
    </row>
    <row r="81" spans="2:11" x14ac:dyDescent="0.2">
      <c r="B81" s="48"/>
      <c r="C81" s="48" t="s">
        <v>0</v>
      </c>
      <c r="D81" s="56">
        <f t="shared" ref="D81:I81" si="27">SUM(D80:D80)</f>
        <v>0</v>
      </c>
      <c r="E81" s="56">
        <f t="shared" si="27"/>
        <v>0</v>
      </c>
      <c r="F81" s="56">
        <f t="shared" si="27"/>
        <v>0</v>
      </c>
      <c r="G81" s="56">
        <f t="shared" si="27"/>
        <v>0</v>
      </c>
      <c r="H81" s="57">
        <f t="shared" si="27"/>
        <v>0</v>
      </c>
      <c r="I81" s="56">
        <f t="shared" si="27"/>
        <v>0</v>
      </c>
      <c r="J81" s="35">
        <f>IF(H81=0, 0,I81/H81)</f>
        <v>0</v>
      </c>
      <c r="K81" s="56">
        <f>SUM(K80:K80)</f>
        <v>0</v>
      </c>
    </row>
    <row r="82" spans="2:11" x14ac:dyDescent="0.2">
      <c r="C82" s="55"/>
      <c r="D82" s="51"/>
      <c r="E82" s="51"/>
      <c r="F82" s="51"/>
      <c r="G82" s="51"/>
      <c r="H82" s="52"/>
      <c r="I82" s="51"/>
      <c r="J82" s="51"/>
      <c r="K82" s="51"/>
    </row>
    <row r="83" spans="2:11" x14ac:dyDescent="0.2">
      <c r="C83" s="45"/>
      <c r="D83" s="51"/>
      <c r="E83" s="51"/>
      <c r="F83" s="51"/>
      <c r="G83" s="51"/>
      <c r="H83" s="52"/>
      <c r="I83" s="51"/>
      <c r="J83" s="51"/>
      <c r="K83" s="51"/>
    </row>
    <row r="84" spans="2:11" x14ac:dyDescent="0.2">
      <c r="B84" s="48"/>
      <c r="C84" s="48" t="s">
        <v>12</v>
      </c>
      <c r="D84" s="53">
        <f t="shared" ref="D84:I84" si="28">SUM(D42,D51,D60,D68,D77,D81)</f>
        <v>187</v>
      </c>
      <c r="E84" s="53">
        <f t="shared" si="28"/>
        <v>0</v>
      </c>
      <c r="F84" s="53">
        <f t="shared" si="28"/>
        <v>-187</v>
      </c>
      <c r="G84" s="53">
        <f t="shared" si="28"/>
        <v>2057</v>
      </c>
      <c r="H84" s="54">
        <f t="shared" si="28"/>
        <v>2000</v>
      </c>
      <c r="I84" s="53">
        <f t="shared" si="28"/>
        <v>-57</v>
      </c>
      <c r="J84" s="34">
        <f>IF(H84=0, 0,I84/H84)</f>
        <v>-2.8500000000000001E-2</v>
      </c>
      <c r="K84" s="53">
        <f>SUM(K42,K51,K60,K68,K77,K81)</f>
        <v>2242.9499999999998</v>
      </c>
    </row>
    <row r="85" spans="2:11" x14ac:dyDescent="0.2">
      <c r="C85" s="45"/>
      <c r="D85" s="51"/>
      <c r="E85" s="51"/>
      <c r="F85" s="51"/>
      <c r="G85" s="51"/>
      <c r="H85" s="52"/>
      <c r="I85" s="51"/>
      <c r="J85" s="51"/>
      <c r="K85" s="51"/>
    </row>
    <row r="86" spans="2:11" x14ac:dyDescent="0.2">
      <c r="B86" s="48"/>
      <c r="C86" s="48" t="s">
        <v>16</v>
      </c>
      <c r="D86" s="49"/>
      <c r="E86" s="49"/>
      <c r="F86" s="49"/>
      <c r="G86" s="49"/>
      <c r="H86" s="50"/>
      <c r="I86" s="49"/>
      <c r="J86" s="49"/>
      <c r="K86" s="49"/>
    </row>
    <row r="87" spans="2:11" ht="13.15" thickBot="1" x14ac:dyDescent="0.25">
      <c r="B87" s="48"/>
      <c r="C87" s="48" t="s">
        <v>17</v>
      </c>
      <c r="D87" s="46">
        <f t="shared" ref="D87:I87" si="29">D30-D84</f>
        <v>0</v>
      </c>
      <c r="E87" s="46">
        <f t="shared" si="29"/>
        <v>35.33</v>
      </c>
      <c r="F87" s="46">
        <f t="shared" si="29"/>
        <v>35.329999999999984</v>
      </c>
      <c r="G87" s="46">
        <f t="shared" si="29"/>
        <v>0</v>
      </c>
      <c r="H87" s="47">
        <f t="shared" si="29"/>
        <v>-1964.67</v>
      </c>
      <c r="I87" s="46">
        <f t="shared" si="29"/>
        <v>-1964.67</v>
      </c>
      <c r="J87" s="33">
        <f>IF(H87=0, 0,I87/H87)</f>
        <v>1</v>
      </c>
      <c r="K87" s="46">
        <f>K30-K84</f>
        <v>0</v>
      </c>
    </row>
    <row r="88" spans="2:11" ht="13.15" thickTop="1" x14ac:dyDescent="0.2"/>
  </sheetData>
  <pageMargins left="0.7" right="0.7" top="0.75" bottom="0.75" header="0.3" footer="0.3"/>
  <pageSetup paperSize="9" scale="5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AEB58-6A95-4B76-A763-1EB0F430F11C}">
  <dimension ref="A1:K87"/>
  <sheetViews>
    <sheetView workbookViewId="0"/>
  </sheetViews>
  <sheetFormatPr defaultRowHeight="12.55" x14ac:dyDescent="0.2"/>
  <sheetData>
    <row r="1" spans="1:7" x14ac:dyDescent="0.2">
      <c r="A1" s="32" t="s">
        <v>510</v>
      </c>
      <c r="B1" s="32" t="s">
        <v>18</v>
      </c>
      <c r="C1" s="32" t="s">
        <v>19</v>
      </c>
    </row>
    <row r="2" spans="1:7" x14ac:dyDescent="0.2">
      <c r="G2" s="32" t="s">
        <v>205</v>
      </c>
    </row>
    <row r="3" spans="1:7" x14ac:dyDescent="0.2">
      <c r="G3" s="32" t="s">
        <v>13</v>
      </c>
    </row>
    <row r="4" spans="1:7" x14ac:dyDescent="0.2">
      <c r="G4" s="32" t="s">
        <v>36</v>
      </c>
    </row>
    <row r="5" spans="1:7" x14ac:dyDescent="0.2">
      <c r="A5" s="32" t="s">
        <v>18</v>
      </c>
      <c r="B5" s="32" t="s">
        <v>22</v>
      </c>
    </row>
    <row r="6" spans="1:7" x14ac:dyDescent="0.2">
      <c r="A6" s="32" t="s">
        <v>18</v>
      </c>
      <c r="B6" s="32" t="s">
        <v>37</v>
      </c>
    </row>
    <row r="7" spans="1:7" x14ac:dyDescent="0.2">
      <c r="A7" s="32" t="s">
        <v>18</v>
      </c>
      <c r="B7" s="32" t="s">
        <v>23</v>
      </c>
    </row>
    <row r="8" spans="1:7" x14ac:dyDescent="0.2">
      <c r="A8" s="32" t="s">
        <v>18</v>
      </c>
      <c r="B8" s="32" t="s">
        <v>38</v>
      </c>
    </row>
    <row r="9" spans="1:7" x14ac:dyDescent="0.2">
      <c r="A9" s="32" t="s">
        <v>18</v>
      </c>
      <c r="B9" s="32" t="s">
        <v>24</v>
      </c>
    </row>
    <row r="10" spans="1:7" x14ac:dyDescent="0.2">
      <c r="A10" s="32" t="s">
        <v>18</v>
      </c>
      <c r="B10" s="32" t="s">
        <v>39</v>
      </c>
    </row>
    <row r="11" spans="1:7" x14ac:dyDescent="0.2">
      <c r="A11" s="32" t="s">
        <v>18</v>
      </c>
      <c r="B11" s="32" t="s">
        <v>25</v>
      </c>
    </row>
    <row r="12" spans="1:7" x14ac:dyDescent="0.2">
      <c r="A12" s="32" t="s">
        <v>18</v>
      </c>
      <c r="B12" s="32" t="s">
        <v>40</v>
      </c>
    </row>
    <row r="13" spans="1:7" x14ac:dyDescent="0.2">
      <c r="A13" s="32" t="s">
        <v>18</v>
      </c>
      <c r="B13" s="32" t="s">
        <v>26</v>
      </c>
    </row>
    <row r="14" spans="1:7" x14ac:dyDescent="0.2">
      <c r="A14" s="32" t="s">
        <v>18</v>
      </c>
      <c r="B14" s="32" t="s">
        <v>468</v>
      </c>
    </row>
    <row r="15" spans="1:7" x14ac:dyDescent="0.2">
      <c r="A15" s="32" t="s">
        <v>18</v>
      </c>
      <c r="B15" s="32" t="s">
        <v>213</v>
      </c>
    </row>
    <row r="16" spans="1:7" x14ac:dyDescent="0.2">
      <c r="C16" s="32" t="s">
        <v>41</v>
      </c>
    </row>
    <row r="18" spans="1:11" x14ac:dyDescent="0.2">
      <c r="A18" s="32" t="s">
        <v>21</v>
      </c>
      <c r="D18" s="32" t="s">
        <v>1</v>
      </c>
      <c r="E18" s="32" t="s">
        <v>1</v>
      </c>
      <c r="F18" s="32" t="s">
        <v>2</v>
      </c>
      <c r="G18" s="32" t="s">
        <v>3</v>
      </c>
      <c r="H18" s="32" t="s">
        <v>4</v>
      </c>
      <c r="I18" s="32" t="s">
        <v>2</v>
      </c>
      <c r="J18" s="32" t="s">
        <v>5</v>
      </c>
      <c r="K18" s="32" t="s">
        <v>6</v>
      </c>
    </row>
    <row r="19" spans="1:11" x14ac:dyDescent="0.2">
      <c r="D19" s="32" t="s">
        <v>7</v>
      </c>
      <c r="E19" s="32" t="s">
        <v>8</v>
      </c>
      <c r="F19" s="32" t="s">
        <v>9</v>
      </c>
      <c r="G19" s="32" t="s">
        <v>10</v>
      </c>
      <c r="H19" s="32" t="s">
        <v>8</v>
      </c>
      <c r="I19" s="32" t="s">
        <v>9</v>
      </c>
      <c r="J19" s="32" t="s">
        <v>11</v>
      </c>
      <c r="K19" s="32" t="s">
        <v>7</v>
      </c>
    </row>
    <row r="20" spans="1:11" x14ac:dyDescent="0.2">
      <c r="C20" s="32" t="s">
        <v>14</v>
      </c>
    </row>
    <row r="21" spans="1:11" x14ac:dyDescent="0.2">
      <c r="A21" s="32" t="s">
        <v>148</v>
      </c>
      <c r="B21" s="32" t="s">
        <v>63</v>
      </c>
      <c r="C21" s="32" t="s">
        <v>174</v>
      </c>
      <c r="D21" s="32" t="s">
        <v>214</v>
      </c>
      <c r="E21" s="32" t="s">
        <v>215</v>
      </c>
      <c r="F21" s="32" t="s">
        <v>42</v>
      </c>
      <c r="G21" s="32" t="s">
        <v>216</v>
      </c>
      <c r="H21" s="32" t="s">
        <v>217</v>
      </c>
      <c r="I21" s="32" t="s">
        <v>43</v>
      </c>
      <c r="J21" s="32" t="s">
        <v>44</v>
      </c>
      <c r="K21" s="32" t="s">
        <v>218</v>
      </c>
    </row>
    <row r="22" spans="1:11" x14ac:dyDescent="0.2">
      <c r="A22" s="32" t="s">
        <v>149</v>
      </c>
      <c r="B22" s="32" t="s">
        <v>513</v>
      </c>
      <c r="C22" s="32" t="s">
        <v>175</v>
      </c>
      <c r="D22" s="32" t="s">
        <v>220</v>
      </c>
      <c r="E22" s="32" t="s">
        <v>221</v>
      </c>
      <c r="F22" s="32" t="s">
        <v>45</v>
      </c>
      <c r="G22" s="32" t="s">
        <v>222</v>
      </c>
      <c r="H22" s="32" t="s">
        <v>223</v>
      </c>
      <c r="I22" s="32" t="s">
        <v>46</v>
      </c>
      <c r="J22" s="32" t="s">
        <v>47</v>
      </c>
      <c r="K22" s="32" t="s">
        <v>224</v>
      </c>
    </row>
    <row r="23" spans="1:11" x14ac:dyDescent="0.2">
      <c r="A23" s="32" t="s">
        <v>150</v>
      </c>
      <c r="B23" s="32" t="s">
        <v>219</v>
      </c>
      <c r="C23" s="32" t="s">
        <v>176</v>
      </c>
      <c r="D23" s="32" t="s">
        <v>226</v>
      </c>
      <c r="E23" s="32" t="s">
        <v>227</v>
      </c>
      <c r="F23" s="32" t="s">
        <v>48</v>
      </c>
      <c r="G23" s="32" t="s">
        <v>228</v>
      </c>
      <c r="H23" s="32" t="s">
        <v>229</v>
      </c>
      <c r="I23" s="32" t="s">
        <v>49</v>
      </c>
      <c r="J23" s="32" t="s">
        <v>50</v>
      </c>
      <c r="K23" s="32" t="s">
        <v>230</v>
      </c>
    </row>
    <row r="24" spans="1:11" x14ac:dyDescent="0.2">
      <c r="A24" s="32" t="s">
        <v>151</v>
      </c>
      <c r="B24" s="32" t="s">
        <v>225</v>
      </c>
      <c r="C24" s="32" t="s">
        <v>177</v>
      </c>
      <c r="D24" s="32" t="s">
        <v>232</v>
      </c>
      <c r="E24" s="32" t="s">
        <v>233</v>
      </c>
      <c r="F24" s="32" t="s">
        <v>51</v>
      </c>
      <c r="G24" s="32" t="s">
        <v>234</v>
      </c>
      <c r="H24" s="32" t="s">
        <v>235</v>
      </c>
      <c r="I24" s="32" t="s">
        <v>52</v>
      </c>
      <c r="J24" s="32" t="s">
        <v>53</v>
      </c>
      <c r="K24" s="32" t="s">
        <v>236</v>
      </c>
    </row>
    <row r="25" spans="1:11" x14ac:dyDescent="0.2">
      <c r="A25" s="32" t="s">
        <v>152</v>
      </c>
      <c r="B25" s="32" t="s">
        <v>231</v>
      </c>
      <c r="C25" s="32" t="s">
        <v>178</v>
      </c>
      <c r="D25" s="32" t="s">
        <v>238</v>
      </c>
      <c r="E25" s="32" t="s">
        <v>239</v>
      </c>
      <c r="F25" s="32" t="s">
        <v>54</v>
      </c>
      <c r="G25" s="32" t="s">
        <v>240</v>
      </c>
      <c r="H25" s="32" t="s">
        <v>241</v>
      </c>
      <c r="I25" s="32" t="s">
        <v>55</v>
      </c>
      <c r="J25" s="32" t="s">
        <v>56</v>
      </c>
      <c r="K25" s="32" t="s">
        <v>242</v>
      </c>
    </row>
    <row r="26" spans="1:11" x14ac:dyDescent="0.2">
      <c r="A26" s="32" t="s">
        <v>153</v>
      </c>
      <c r="B26" s="32" t="s">
        <v>237</v>
      </c>
      <c r="C26" s="32" t="s">
        <v>179</v>
      </c>
      <c r="D26" s="32" t="s">
        <v>244</v>
      </c>
      <c r="E26" s="32" t="s">
        <v>245</v>
      </c>
      <c r="F26" s="32" t="s">
        <v>57</v>
      </c>
      <c r="G26" s="32" t="s">
        <v>246</v>
      </c>
      <c r="H26" s="32" t="s">
        <v>247</v>
      </c>
      <c r="I26" s="32" t="s">
        <v>58</v>
      </c>
      <c r="J26" s="32" t="s">
        <v>59</v>
      </c>
      <c r="K26" s="32" t="s">
        <v>248</v>
      </c>
    </row>
    <row r="27" spans="1:11" x14ac:dyDescent="0.2">
      <c r="A27" s="32" t="s">
        <v>154</v>
      </c>
      <c r="B27" s="32" t="s">
        <v>243</v>
      </c>
      <c r="C27" s="32" t="s">
        <v>180</v>
      </c>
      <c r="D27" s="32" t="s">
        <v>250</v>
      </c>
      <c r="E27" s="32" t="s">
        <v>251</v>
      </c>
      <c r="F27" s="32" t="s">
        <v>60</v>
      </c>
      <c r="G27" s="32" t="s">
        <v>252</v>
      </c>
      <c r="H27" s="32" t="s">
        <v>253</v>
      </c>
      <c r="I27" s="32" t="s">
        <v>61</v>
      </c>
      <c r="J27" s="32" t="s">
        <v>62</v>
      </c>
      <c r="K27" s="32" t="s">
        <v>254</v>
      </c>
    </row>
    <row r="28" spans="1:11" x14ac:dyDescent="0.2">
      <c r="A28" s="32" t="s">
        <v>155</v>
      </c>
      <c r="B28" s="32" t="s">
        <v>249</v>
      </c>
      <c r="C28" s="32" t="s">
        <v>181</v>
      </c>
      <c r="D28" s="32" t="s">
        <v>256</v>
      </c>
      <c r="E28" s="32" t="s">
        <v>257</v>
      </c>
      <c r="F28" s="32" t="s">
        <v>64</v>
      </c>
      <c r="G28" s="32" t="s">
        <v>258</v>
      </c>
      <c r="H28" s="32" t="s">
        <v>259</v>
      </c>
      <c r="I28" s="32" t="s">
        <v>65</v>
      </c>
      <c r="J28" s="32" t="s">
        <v>66</v>
      </c>
      <c r="K28" s="32" t="s">
        <v>260</v>
      </c>
    </row>
    <row r="29" spans="1:11" x14ac:dyDescent="0.2">
      <c r="A29" s="32" t="s">
        <v>156</v>
      </c>
      <c r="B29" s="32" t="s">
        <v>255</v>
      </c>
      <c r="C29" s="32" t="s">
        <v>182</v>
      </c>
      <c r="D29" s="32" t="s">
        <v>415</v>
      </c>
      <c r="E29" s="32" t="s">
        <v>416</v>
      </c>
      <c r="F29" s="32" t="s">
        <v>67</v>
      </c>
      <c r="G29" s="32" t="s">
        <v>417</v>
      </c>
      <c r="H29" s="32" t="s">
        <v>418</v>
      </c>
      <c r="I29" s="32" t="s">
        <v>68</v>
      </c>
      <c r="J29" s="32" t="s">
        <v>69</v>
      </c>
      <c r="K29" s="32" t="s">
        <v>419</v>
      </c>
    </row>
    <row r="30" spans="1:11" x14ac:dyDescent="0.2">
      <c r="C30" s="32" t="s">
        <v>15</v>
      </c>
      <c r="D30" s="32" t="s">
        <v>514</v>
      </c>
      <c r="E30" s="32" t="s">
        <v>515</v>
      </c>
      <c r="F30" s="32" t="s">
        <v>516</v>
      </c>
      <c r="G30" s="32" t="s">
        <v>517</v>
      </c>
      <c r="H30" s="32" t="s">
        <v>518</v>
      </c>
      <c r="I30" s="32" t="s">
        <v>519</v>
      </c>
      <c r="J30" s="32" t="s">
        <v>70</v>
      </c>
      <c r="K30" s="32" t="s">
        <v>520</v>
      </c>
    </row>
    <row r="32" spans="1:11" x14ac:dyDescent="0.2">
      <c r="C32" s="32" t="s">
        <v>207</v>
      </c>
    </row>
    <row r="33" spans="1:11" x14ac:dyDescent="0.2">
      <c r="C33" s="32" t="s">
        <v>208</v>
      </c>
    </row>
    <row r="34" spans="1:11" x14ac:dyDescent="0.2">
      <c r="A34" s="32" t="s">
        <v>157</v>
      </c>
      <c r="B34" s="32" t="s">
        <v>120</v>
      </c>
      <c r="C34" s="32" t="s">
        <v>183</v>
      </c>
      <c r="D34" s="32" t="s">
        <v>261</v>
      </c>
      <c r="E34" s="32" t="s">
        <v>262</v>
      </c>
      <c r="F34" s="32" t="s">
        <v>71</v>
      </c>
      <c r="G34" s="32" t="s">
        <v>263</v>
      </c>
      <c r="H34" s="32" t="s">
        <v>264</v>
      </c>
      <c r="I34" s="32" t="s">
        <v>72</v>
      </c>
      <c r="J34" s="32" t="s">
        <v>73</v>
      </c>
      <c r="K34" s="32" t="s">
        <v>265</v>
      </c>
    </row>
    <row r="35" spans="1:11" x14ac:dyDescent="0.2">
      <c r="A35" s="32" t="s">
        <v>158</v>
      </c>
      <c r="B35" s="32" t="s">
        <v>121</v>
      </c>
      <c r="C35" s="32" t="s">
        <v>184</v>
      </c>
      <c r="D35" s="32" t="s">
        <v>266</v>
      </c>
      <c r="E35" s="32" t="s">
        <v>267</v>
      </c>
      <c r="F35" s="32" t="s">
        <v>74</v>
      </c>
      <c r="G35" s="32" t="s">
        <v>268</v>
      </c>
      <c r="H35" s="32" t="s">
        <v>269</v>
      </c>
      <c r="I35" s="32" t="s">
        <v>75</v>
      </c>
      <c r="J35" s="32" t="s">
        <v>76</v>
      </c>
      <c r="K35" s="32" t="s">
        <v>270</v>
      </c>
    </row>
    <row r="36" spans="1:11" x14ac:dyDescent="0.2">
      <c r="A36" s="32" t="s">
        <v>159</v>
      </c>
      <c r="B36" s="32" t="s">
        <v>122</v>
      </c>
      <c r="C36" s="32" t="s">
        <v>185</v>
      </c>
      <c r="D36" s="32" t="s">
        <v>271</v>
      </c>
      <c r="E36" s="32" t="s">
        <v>272</v>
      </c>
      <c r="F36" s="32" t="s">
        <v>77</v>
      </c>
      <c r="G36" s="32" t="s">
        <v>273</v>
      </c>
      <c r="H36" s="32" t="s">
        <v>274</v>
      </c>
      <c r="I36" s="32" t="s">
        <v>78</v>
      </c>
      <c r="J36" s="32" t="s">
        <v>79</v>
      </c>
      <c r="K36" s="32" t="s">
        <v>275</v>
      </c>
    </row>
    <row r="37" spans="1:11" x14ac:dyDescent="0.2">
      <c r="A37" s="32" t="s">
        <v>172</v>
      </c>
      <c r="B37" s="32" t="s">
        <v>123</v>
      </c>
      <c r="C37" s="32" t="s">
        <v>198</v>
      </c>
      <c r="D37" s="32" t="s">
        <v>276</v>
      </c>
      <c r="E37" s="32" t="s">
        <v>277</v>
      </c>
      <c r="F37" s="32" t="s">
        <v>134</v>
      </c>
      <c r="G37" s="32" t="s">
        <v>278</v>
      </c>
      <c r="H37" s="32" t="s">
        <v>279</v>
      </c>
      <c r="I37" s="32" t="s">
        <v>135</v>
      </c>
      <c r="J37" s="32" t="s">
        <v>80</v>
      </c>
      <c r="K37" s="32" t="s">
        <v>280</v>
      </c>
    </row>
    <row r="38" spans="1:11" x14ac:dyDescent="0.2">
      <c r="A38" s="32" t="s">
        <v>281</v>
      </c>
      <c r="B38" s="32" t="s">
        <v>124</v>
      </c>
      <c r="C38" s="32" t="s">
        <v>283</v>
      </c>
      <c r="D38" s="32" t="s">
        <v>284</v>
      </c>
      <c r="E38" s="32" t="s">
        <v>285</v>
      </c>
      <c r="F38" s="32" t="s">
        <v>286</v>
      </c>
      <c r="G38" s="32" t="s">
        <v>287</v>
      </c>
      <c r="H38" s="32" t="s">
        <v>288</v>
      </c>
      <c r="I38" s="32" t="s">
        <v>289</v>
      </c>
      <c r="J38" s="32" t="s">
        <v>136</v>
      </c>
      <c r="K38" s="32" t="s">
        <v>290</v>
      </c>
    </row>
    <row r="39" spans="1:11" x14ac:dyDescent="0.2">
      <c r="A39" s="32" t="s">
        <v>291</v>
      </c>
      <c r="B39" s="32" t="s">
        <v>282</v>
      </c>
      <c r="C39" s="32" t="s">
        <v>293</v>
      </c>
      <c r="D39" s="32" t="s">
        <v>294</v>
      </c>
      <c r="E39" s="32" t="s">
        <v>295</v>
      </c>
      <c r="F39" s="32" t="s">
        <v>296</v>
      </c>
      <c r="G39" s="32" t="s">
        <v>297</v>
      </c>
      <c r="H39" s="32" t="s">
        <v>298</v>
      </c>
      <c r="I39" s="32" t="s">
        <v>299</v>
      </c>
      <c r="J39" s="32" t="s">
        <v>300</v>
      </c>
      <c r="K39" s="32" t="s">
        <v>301</v>
      </c>
    </row>
    <row r="40" spans="1:11" x14ac:dyDescent="0.2">
      <c r="A40" s="32" t="s">
        <v>160</v>
      </c>
      <c r="B40" s="32" t="s">
        <v>292</v>
      </c>
      <c r="C40" s="32" t="s">
        <v>186</v>
      </c>
      <c r="D40" s="32" t="s">
        <v>303</v>
      </c>
      <c r="E40" s="32" t="s">
        <v>304</v>
      </c>
      <c r="F40" s="32" t="s">
        <v>81</v>
      </c>
      <c r="G40" s="32" t="s">
        <v>305</v>
      </c>
      <c r="H40" s="32" t="s">
        <v>306</v>
      </c>
      <c r="I40" s="32" t="s">
        <v>82</v>
      </c>
      <c r="J40" s="32" t="s">
        <v>83</v>
      </c>
      <c r="K40" s="32" t="s">
        <v>307</v>
      </c>
    </row>
    <row r="41" spans="1:11" x14ac:dyDescent="0.2">
      <c r="A41" s="32" t="s">
        <v>161</v>
      </c>
      <c r="B41" s="32" t="s">
        <v>302</v>
      </c>
      <c r="C41" s="32" t="s">
        <v>187</v>
      </c>
      <c r="D41" s="32" t="s">
        <v>420</v>
      </c>
      <c r="E41" s="32" t="s">
        <v>421</v>
      </c>
      <c r="F41" s="32" t="s">
        <v>84</v>
      </c>
      <c r="G41" s="32" t="s">
        <v>422</v>
      </c>
      <c r="H41" s="32" t="s">
        <v>423</v>
      </c>
      <c r="I41" s="32" t="s">
        <v>85</v>
      </c>
      <c r="J41" s="32" t="s">
        <v>86</v>
      </c>
      <c r="K41" s="32" t="s">
        <v>424</v>
      </c>
    </row>
    <row r="42" spans="1:11" x14ac:dyDescent="0.2">
      <c r="B42" s="32" t="s">
        <v>20</v>
      </c>
      <c r="C42" s="32" t="s">
        <v>0</v>
      </c>
      <c r="D42" s="32" t="s">
        <v>474</v>
      </c>
      <c r="E42" s="32" t="s">
        <v>475</v>
      </c>
      <c r="F42" s="32" t="s">
        <v>476</v>
      </c>
      <c r="G42" s="32" t="s">
        <v>477</v>
      </c>
      <c r="H42" s="32" t="s">
        <v>478</v>
      </c>
      <c r="I42" s="32" t="s">
        <v>479</v>
      </c>
      <c r="J42" s="32" t="s">
        <v>87</v>
      </c>
      <c r="K42" s="32" t="s">
        <v>480</v>
      </c>
    </row>
    <row r="44" spans="1:11" x14ac:dyDescent="0.2">
      <c r="C44" s="32" t="s">
        <v>209</v>
      </c>
    </row>
    <row r="45" spans="1:11" x14ac:dyDescent="0.2">
      <c r="A45" s="32" t="s">
        <v>173</v>
      </c>
      <c r="B45" s="32" t="s">
        <v>131</v>
      </c>
      <c r="C45" s="32" t="s">
        <v>199</v>
      </c>
      <c r="D45" s="32" t="s">
        <v>308</v>
      </c>
      <c r="E45" s="32" t="s">
        <v>309</v>
      </c>
      <c r="F45" s="32" t="s">
        <v>143</v>
      </c>
      <c r="G45" s="32" t="s">
        <v>425</v>
      </c>
      <c r="H45" s="32" t="s">
        <v>310</v>
      </c>
      <c r="I45" s="32" t="s">
        <v>144</v>
      </c>
      <c r="J45" s="32" t="s">
        <v>88</v>
      </c>
      <c r="K45" s="32" t="s">
        <v>464</v>
      </c>
    </row>
    <row r="46" spans="1:11" x14ac:dyDescent="0.2">
      <c r="A46" s="32" t="s">
        <v>311</v>
      </c>
      <c r="B46" s="32" t="s">
        <v>623</v>
      </c>
      <c r="C46" s="32" t="s">
        <v>313</v>
      </c>
      <c r="D46" s="32" t="s">
        <v>314</v>
      </c>
      <c r="E46" s="32" t="s">
        <v>315</v>
      </c>
      <c r="F46" s="32" t="s">
        <v>316</v>
      </c>
      <c r="G46" s="32" t="s">
        <v>573</v>
      </c>
      <c r="H46" s="32" t="s">
        <v>317</v>
      </c>
      <c r="I46" s="32" t="s">
        <v>318</v>
      </c>
      <c r="J46" s="32" t="s">
        <v>145</v>
      </c>
      <c r="K46" s="32" t="s">
        <v>465</v>
      </c>
    </row>
    <row r="47" spans="1:11" x14ac:dyDescent="0.2">
      <c r="A47" s="32" t="s">
        <v>319</v>
      </c>
      <c r="B47" s="32" t="s">
        <v>128</v>
      </c>
      <c r="C47" s="32" t="s">
        <v>320</v>
      </c>
      <c r="D47" s="32" t="s">
        <v>321</v>
      </c>
      <c r="E47" s="32" t="s">
        <v>322</v>
      </c>
      <c r="F47" s="32" t="s">
        <v>323</v>
      </c>
      <c r="G47" s="32" t="s">
        <v>324</v>
      </c>
      <c r="H47" s="32" t="s">
        <v>325</v>
      </c>
      <c r="I47" s="32" t="s">
        <v>326</v>
      </c>
      <c r="J47" s="32" t="s">
        <v>327</v>
      </c>
      <c r="K47" s="32" t="s">
        <v>466</v>
      </c>
    </row>
    <row r="48" spans="1:11" x14ac:dyDescent="0.2">
      <c r="A48" s="32" t="s">
        <v>162</v>
      </c>
      <c r="B48" s="32" t="s">
        <v>312</v>
      </c>
      <c r="C48" s="32" t="s">
        <v>188</v>
      </c>
      <c r="D48" s="32" t="s">
        <v>328</v>
      </c>
      <c r="E48" s="32" t="s">
        <v>329</v>
      </c>
      <c r="F48" s="32" t="s">
        <v>89</v>
      </c>
      <c r="G48" s="32" t="s">
        <v>330</v>
      </c>
      <c r="H48" s="32" t="s">
        <v>331</v>
      </c>
      <c r="I48" s="32" t="s">
        <v>90</v>
      </c>
      <c r="J48" s="32" t="s">
        <v>91</v>
      </c>
      <c r="K48" s="32" t="s">
        <v>467</v>
      </c>
    </row>
    <row r="49" spans="1:11" x14ac:dyDescent="0.2">
      <c r="A49" s="32" t="s">
        <v>481</v>
      </c>
      <c r="B49" s="32" t="s">
        <v>129</v>
      </c>
      <c r="C49" s="32" t="s">
        <v>482</v>
      </c>
      <c r="D49" s="32" t="s">
        <v>483</v>
      </c>
      <c r="E49" s="32" t="s">
        <v>484</v>
      </c>
      <c r="F49" s="32" t="s">
        <v>485</v>
      </c>
      <c r="G49" s="32" t="s">
        <v>486</v>
      </c>
      <c r="H49" s="32" t="s">
        <v>487</v>
      </c>
      <c r="I49" s="32" t="s">
        <v>488</v>
      </c>
      <c r="J49" s="32" t="s">
        <v>92</v>
      </c>
      <c r="K49" s="32" t="s">
        <v>489</v>
      </c>
    </row>
    <row r="50" spans="1:11" x14ac:dyDescent="0.2">
      <c r="A50" s="32" t="s">
        <v>574</v>
      </c>
      <c r="B50" s="32" t="s">
        <v>130</v>
      </c>
      <c r="C50" s="32" t="s">
        <v>575</v>
      </c>
      <c r="D50" s="32" t="s">
        <v>576</v>
      </c>
      <c r="E50" s="32" t="s">
        <v>577</v>
      </c>
      <c r="F50" s="32" t="s">
        <v>578</v>
      </c>
      <c r="G50" s="32" t="s">
        <v>579</v>
      </c>
      <c r="H50" s="32" t="s">
        <v>580</v>
      </c>
      <c r="I50" s="32" t="s">
        <v>581</v>
      </c>
      <c r="J50" s="32" t="s">
        <v>490</v>
      </c>
      <c r="K50" s="32" t="s">
        <v>582</v>
      </c>
    </row>
    <row r="51" spans="1:11" x14ac:dyDescent="0.2">
      <c r="B51" s="32" t="s">
        <v>20</v>
      </c>
      <c r="C51" s="32" t="s">
        <v>0</v>
      </c>
      <c r="D51" s="32" t="s">
        <v>624</v>
      </c>
      <c r="E51" s="32" t="s">
        <v>625</v>
      </c>
      <c r="F51" s="32" t="s">
        <v>626</v>
      </c>
      <c r="G51" s="32" t="s">
        <v>627</v>
      </c>
      <c r="H51" s="32" t="s">
        <v>628</v>
      </c>
      <c r="I51" s="32" t="s">
        <v>629</v>
      </c>
      <c r="J51" s="32" t="s">
        <v>583</v>
      </c>
      <c r="K51" s="32" t="s">
        <v>630</v>
      </c>
    </row>
    <row r="53" spans="1:11" x14ac:dyDescent="0.2">
      <c r="C53" s="32" t="s">
        <v>210</v>
      </c>
    </row>
    <row r="54" spans="1:11" x14ac:dyDescent="0.2">
      <c r="A54" s="32" t="s">
        <v>163</v>
      </c>
      <c r="B54" s="32" t="s">
        <v>125</v>
      </c>
      <c r="C54" s="32" t="s">
        <v>189</v>
      </c>
      <c r="D54" s="32" t="s">
        <v>333</v>
      </c>
      <c r="E54" s="32" t="s">
        <v>334</v>
      </c>
      <c r="F54" s="32" t="s">
        <v>93</v>
      </c>
      <c r="G54" s="32" t="s">
        <v>335</v>
      </c>
      <c r="H54" s="32" t="s">
        <v>336</v>
      </c>
      <c r="I54" s="32" t="s">
        <v>94</v>
      </c>
      <c r="J54" s="32" t="s">
        <v>95</v>
      </c>
      <c r="K54" s="32" t="s">
        <v>337</v>
      </c>
    </row>
    <row r="55" spans="1:11" x14ac:dyDescent="0.2">
      <c r="A55" s="32" t="s">
        <v>164</v>
      </c>
      <c r="B55" s="32" t="s">
        <v>332</v>
      </c>
      <c r="C55" s="32" t="s">
        <v>190</v>
      </c>
      <c r="D55" s="32" t="s">
        <v>338</v>
      </c>
      <c r="E55" s="32" t="s">
        <v>339</v>
      </c>
      <c r="F55" s="32" t="s">
        <v>96</v>
      </c>
      <c r="G55" s="32" t="s">
        <v>340</v>
      </c>
      <c r="H55" s="32" t="s">
        <v>341</v>
      </c>
      <c r="I55" s="32" t="s">
        <v>97</v>
      </c>
      <c r="J55" s="32" t="s">
        <v>98</v>
      </c>
      <c r="K55" s="32" t="s">
        <v>342</v>
      </c>
    </row>
    <row r="56" spans="1:11" x14ac:dyDescent="0.2">
      <c r="A56" s="32" t="s">
        <v>165</v>
      </c>
      <c r="B56" s="32" t="s">
        <v>126</v>
      </c>
      <c r="C56" s="32" t="s">
        <v>191</v>
      </c>
      <c r="D56" s="32" t="s">
        <v>343</v>
      </c>
      <c r="E56" s="32" t="s">
        <v>344</v>
      </c>
      <c r="F56" s="32" t="s">
        <v>99</v>
      </c>
      <c r="G56" s="32" t="s">
        <v>345</v>
      </c>
      <c r="H56" s="32" t="s">
        <v>346</v>
      </c>
      <c r="I56" s="32" t="s">
        <v>100</v>
      </c>
      <c r="J56" s="32" t="s">
        <v>101</v>
      </c>
      <c r="K56" s="32" t="s">
        <v>347</v>
      </c>
    </row>
    <row r="57" spans="1:11" x14ac:dyDescent="0.2">
      <c r="A57" s="32" t="s">
        <v>166</v>
      </c>
      <c r="B57" s="32" t="s">
        <v>127</v>
      </c>
      <c r="C57" s="32" t="s">
        <v>192</v>
      </c>
      <c r="D57" s="32" t="s">
        <v>349</v>
      </c>
      <c r="E57" s="32" t="s">
        <v>350</v>
      </c>
      <c r="F57" s="32" t="s">
        <v>102</v>
      </c>
      <c r="G57" s="32" t="s">
        <v>351</v>
      </c>
      <c r="H57" s="32" t="s">
        <v>352</v>
      </c>
      <c r="I57" s="32" t="s">
        <v>103</v>
      </c>
      <c r="J57" s="32" t="s">
        <v>104</v>
      </c>
      <c r="K57" s="32" t="s">
        <v>353</v>
      </c>
    </row>
    <row r="58" spans="1:11" x14ac:dyDescent="0.2">
      <c r="A58" s="32" t="s">
        <v>491</v>
      </c>
      <c r="B58" s="32" t="s">
        <v>119</v>
      </c>
      <c r="C58" s="32" t="s">
        <v>492</v>
      </c>
      <c r="D58" s="32" t="s">
        <v>493</v>
      </c>
      <c r="E58" s="32" t="s">
        <v>494</v>
      </c>
      <c r="F58" s="32" t="s">
        <v>495</v>
      </c>
      <c r="G58" s="32" t="s">
        <v>496</v>
      </c>
      <c r="H58" s="32" t="s">
        <v>497</v>
      </c>
      <c r="I58" s="32" t="s">
        <v>498</v>
      </c>
      <c r="J58" s="32" t="s">
        <v>105</v>
      </c>
      <c r="K58" s="32" t="s">
        <v>499</v>
      </c>
    </row>
    <row r="59" spans="1:11" x14ac:dyDescent="0.2">
      <c r="A59" s="32" t="s">
        <v>526</v>
      </c>
      <c r="B59" s="32" t="s">
        <v>348</v>
      </c>
      <c r="C59" s="32" t="s">
        <v>527</v>
      </c>
      <c r="D59" s="32" t="s">
        <v>528</v>
      </c>
      <c r="E59" s="32" t="s">
        <v>529</v>
      </c>
      <c r="F59" s="32" t="s">
        <v>530</v>
      </c>
      <c r="G59" s="32" t="s">
        <v>531</v>
      </c>
      <c r="H59" s="32" t="s">
        <v>532</v>
      </c>
      <c r="I59" s="32" t="s">
        <v>533</v>
      </c>
      <c r="J59" s="32" t="s">
        <v>106</v>
      </c>
      <c r="K59" s="32" t="s">
        <v>534</v>
      </c>
    </row>
    <row r="60" spans="1:11" x14ac:dyDescent="0.2">
      <c r="B60" s="32" t="s">
        <v>20</v>
      </c>
      <c r="C60" s="32" t="s">
        <v>0</v>
      </c>
      <c r="D60" s="32" t="s">
        <v>584</v>
      </c>
      <c r="E60" s="32" t="s">
        <v>585</v>
      </c>
      <c r="F60" s="32" t="s">
        <v>586</v>
      </c>
      <c r="G60" s="32" t="s">
        <v>587</v>
      </c>
      <c r="H60" s="32" t="s">
        <v>588</v>
      </c>
      <c r="I60" s="32" t="s">
        <v>589</v>
      </c>
      <c r="J60" s="32" t="s">
        <v>535</v>
      </c>
      <c r="K60" s="32" t="s">
        <v>590</v>
      </c>
    </row>
    <row r="62" spans="1:11" x14ac:dyDescent="0.2">
      <c r="C62" s="32" t="s">
        <v>211</v>
      </c>
    </row>
    <row r="63" spans="1:11" x14ac:dyDescent="0.2">
      <c r="A63" s="32" t="s">
        <v>167</v>
      </c>
      <c r="B63" s="32" t="s">
        <v>354</v>
      </c>
      <c r="C63" s="32" t="s">
        <v>193</v>
      </c>
      <c r="D63" s="32" t="s">
        <v>357</v>
      </c>
      <c r="E63" s="32" t="s">
        <v>358</v>
      </c>
      <c r="F63" s="32" t="s">
        <v>107</v>
      </c>
      <c r="G63" s="32" t="s">
        <v>359</v>
      </c>
      <c r="H63" s="32" t="s">
        <v>360</v>
      </c>
      <c r="I63" s="32" t="s">
        <v>108</v>
      </c>
      <c r="J63" s="32" t="s">
        <v>109</v>
      </c>
      <c r="K63" s="32" t="s">
        <v>361</v>
      </c>
    </row>
    <row r="64" spans="1:11" x14ac:dyDescent="0.2">
      <c r="A64" s="32" t="s">
        <v>168</v>
      </c>
      <c r="B64" s="32" t="s">
        <v>355</v>
      </c>
      <c r="C64" s="32" t="s">
        <v>194</v>
      </c>
      <c r="D64" s="32" t="s">
        <v>363</v>
      </c>
      <c r="E64" s="32" t="s">
        <v>364</v>
      </c>
      <c r="F64" s="32" t="s">
        <v>110</v>
      </c>
      <c r="G64" s="32" t="s">
        <v>365</v>
      </c>
      <c r="H64" s="32" t="s">
        <v>366</v>
      </c>
      <c r="I64" s="32" t="s">
        <v>111</v>
      </c>
      <c r="J64" s="32" t="s">
        <v>112</v>
      </c>
      <c r="K64" s="32" t="s">
        <v>367</v>
      </c>
    </row>
    <row r="65" spans="1:11" x14ac:dyDescent="0.2">
      <c r="A65" s="32" t="s">
        <v>169</v>
      </c>
      <c r="B65" s="32" t="s">
        <v>356</v>
      </c>
      <c r="C65" s="32" t="s">
        <v>195</v>
      </c>
      <c r="D65" s="32" t="s">
        <v>369</v>
      </c>
      <c r="E65" s="32" t="s">
        <v>370</v>
      </c>
      <c r="F65" s="32" t="s">
        <v>137</v>
      </c>
      <c r="G65" s="32" t="s">
        <v>371</v>
      </c>
      <c r="H65" s="32" t="s">
        <v>372</v>
      </c>
      <c r="I65" s="32" t="s">
        <v>138</v>
      </c>
      <c r="J65" s="32" t="s">
        <v>113</v>
      </c>
      <c r="K65" s="32" t="s">
        <v>373</v>
      </c>
    </row>
    <row r="66" spans="1:11" x14ac:dyDescent="0.2">
      <c r="A66" s="32" t="s">
        <v>500</v>
      </c>
      <c r="B66" s="32" t="s">
        <v>362</v>
      </c>
      <c r="C66" s="32" t="s">
        <v>501</v>
      </c>
      <c r="D66" s="32" t="s">
        <v>502</v>
      </c>
      <c r="E66" s="32" t="s">
        <v>503</v>
      </c>
      <c r="F66" s="32" t="s">
        <v>504</v>
      </c>
      <c r="G66" s="32" t="s">
        <v>505</v>
      </c>
      <c r="H66" s="32" t="s">
        <v>506</v>
      </c>
      <c r="I66" s="32" t="s">
        <v>507</v>
      </c>
      <c r="J66" s="32" t="s">
        <v>139</v>
      </c>
      <c r="K66" s="32" t="s">
        <v>508</v>
      </c>
    </row>
    <row r="67" spans="1:11" x14ac:dyDescent="0.2">
      <c r="A67" s="32" t="s">
        <v>536</v>
      </c>
      <c r="B67" s="32" t="s">
        <v>368</v>
      </c>
      <c r="C67" s="32" t="s">
        <v>537</v>
      </c>
      <c r="D67" s="32" t="s">
        <v>538</v>
      </c>
      <c r="E67" s="32" t="s">
        <v>539</v>
      </c>
      <c r="F67" s="32" t="s">
        <v>540</v>
      </c>
      <c r="G67" s="32" t="s">
        <v>591</v>
      </c>
      <c r="H67" s="32" t="s">
        <v>541</v>
      </c>
      <c r="I67" s="32" t="s">
        <v>542</v>
      </c>
      <c r="J67" s="32" t="s">
        <v>509</v>
      </c>
      <c r="K67" s="32" t="s">
        <v>543</v>
      </c>
    </row>
    <row r="68" spans="1:11" x14ac:dyDescent="0.2">
      <c r="C68" s="32" t="s">
        <v>0</v>
      </c>
      <c r="D68" s="32" t="s">
        <v>592</v>
      </c>
      <c r="E68" s="32" t="s">
        <v>593</v>
      </c>
      <c r="F68" s="32" t="s">
        <v>594</v>
      </c>
      <c r="G68" s="32" t="s">
        <v>595</v>
      </c>
      <c r="H68" s="32" t="s">
        <v>596</v>
      </c>
      <c r="I68" s="32" t="s">
        <v>597</v>
      </c>
      <c r="J68" s="32" t="s">
        <v>544</v>
      </c>
      <c r="K68" s="32" t="s">
        <v>598</v>
      </c>
    </row>
    <row r="70" spans="1:11" x14ac:dyDescent="0.2">
      <c r="C70" s="32" t="s">
        <v>212</v>
      </c>
    </row>
    <row r="71" spans="1:11" x14ac:dyDescent="0.2">
      <c r="A71" s="32" t="s">
        <v>170</v>
      </c>
      <c r="B71" s="32" t="s">
        <v>374</v>
      </c>
      <c r="C71" s="32" t="s">
        <v>196</v>
      </c>
      <c r="D71" s="32" t="s">
        <v>377</v>
      </c>
      <c r="E71" s="32" t="s">
        <v>378</v>
      </c>
      <c r="F71" s="32" t="s">
        <v>114</v>
      </c>
      <c r="G71" s="32" t="s">
        <v>379</v>
      </c>
      <c r="H71" s="32" t="s">
        <v>380</v>
      </c>
      <c r="I71" s="32" t="s">
        <v>115</v>
      </c>
      <c r="J71" s="32" t="s">
        <v>116</v>
      </c>
      <c r="K71" s="32" t="s">
        <v>381</v>
      </c>
    </row>
    <row r="72" spans="1:11" x14ac:dyDescent="0.2">
      <c r="A72" s="32" t="s">
        <v>171</v>
      </c>
      <c r="B72" s="32" t="s">
        <v>375</v>
      </c>
      <c r="C72" s="32" t="s">
        <v>197</v>
      </c>
      <c r="D72" s="32" t="s">
        <v>383</v>
      </c>
      <c r="E72" s="32" t="s">
        <v>384</v>
      </c>
      <c r="F72" s="32" t="s">
        <v>140</v>
      </c>
      <c r="G72" s="32" t="s">
        <v>385</v>
      </c>
      <c r="H72" s="32" t="s">
        <v>386</v>
      </c>
      <c r="I72" s="32" t="s">
        <v>141</v>
      </c>
      <c r="J72" s="32" t="s">
        <v>117</v>
      </c>
      <c r="K72" s="32" t="s">
        <v>387</v>
      </c>
    </row>
    <row r="73" spans="1:11" x14ac:dyDescent="0.2">
      <c r="A73" s="32" t="s">
        <v>200</v>
      </c>
      <c r="B73" s="32" t="s">
        <v>376</v>
      </c>
      <c r="C73" s="32" t="s">
        <v>201</v>
      </c>
      <c r="D73" s="32" t="s">
        <v>389</v>
      </c>
      <c r="E73" s="32" t="s">
        <v>390</v>
      </c>
      <c r="F73" s="32" t="s">
        <v>202</v>
      </c>
      <c r="G73" s="32" t="s">
        <v>391</v>
      </c>
      <c r="H73" s="32" t="s">
        <v>392</v>
      </c>
      <c r="I73" s="32" t="s">
        <v>203</v>
      </c>
      <c r="J73" s="32" t="s">
        <v>142</v>
      </c>
      <c r="K73" s="32" t="s">
        <v>393</v>
      </c>
    </row>
    <row r="74" spans="1:11" x14ac:dyDescent="0.2">
      <c r="A74" s="32" t="s">
        <v>394</v>
      </c>
      <c r="B74" s="32" t="s">
        <v>382</v>
      </c>
      <c r="C74" s="32" t="s">
        <v>395</v>
      </c>
      <c r="D74" s="32" t="s">
        <v>396</v>
      </c>
      <c r="E74" s="32" t="s">
        <v>397</v>
      </c>
      <c r="F74" s="32" t="s">
        <v>398</v>
      </c>
      <c r="G74" s="32" t="s">
        <v>399</v>
      </c>
      <c r="H74" s="32" t="s">
        <v>400</v>
      </c>
      <c r="I74" s="32" t="s">
        <v>401</v>
      </c>
      <c r="J74" s="32" t="s">
        <v>146</v>
      </c>
      <c r="K74" s="32" t="s">
        <v>402</v>
      </c>
    </row>
    <row r="75" spans="1:11" x14ac:dyDescent="0.2">
      <c r="A75" s="32" t="s">
        <v>403</v>
      </c>
      <c r="B75" s="32" t="s">
        <v>388</v>
      </c>
      <c r="C75" s="32" t="s">
        <v>404</v>
      </c>
      <c r="D75" s="32" t="s">
        <v>405</v>
      </c>
      <c r="E75" s="32" t="s">
        <v>406</v>
      </c>
      <c r="F75" s="32" t="s">
        <v>407</v>
      </c>
      <c r="G75" s="32" t="s">
        <v>408</v>
      </c>
      <c r="H75" s="32" t="s">
        <v>409</v>
      </c>
      <c r="I75" s="32" t="s">
        <v>410</v>
      </c>
      <c r="J75" s="32" t="s">
        <v>411</v>
      </c>
      <c r="K75" s="32" t="s">
        <v>412</v>
      </c>
    </row>
    <row r="76" spans="1:11" x14ac:dyDescent="0.2">
      <c r="A76" s="32" t="s">
        <v>545</v>
      </c>
      <c r="B76" s="32" t="s">
        <v>413</v>
      </c>
      <c r="C76" s="32" t="s">
        <v>546</v>
      </c>
      <c r="D76" s="32" t="s">
        <v>547</v>
      </c>
      <c r="E76" s="32" t="s">
        <v>548</v>
      </c>
      <c r="F76" s="32" t="s">
        <v>549</v>
      </c>
      <c r="G76" s="32" t="s">
        <v>550</v>
      </c>
      <c r="H76" s="32" t="s">
        <v>551</v>
      </c>
      <c r="I76" s="32" t="s">
        <v>552</v>
      </c>
      <c r="J76" s="32" t="s">
        <v>118</v>
      </c>
      <c r="K76" s="32" t="s">
        <v>553</v>
      </c>
    </row>
    <row r="77" spans="1:11" x14ac:dyDescent="0.2">
      <c r="C77" s="32" t="s">
        <v>0</v>
      </c>
      <c r="D77" s="32" t="s">
        <v>599</v>
      </c>
      <c r="E77" s="32" t="s">
        <v>600</v>
      </c>
      <c r="F77" s="32" t="s">
        <v>601</v>
      </c>
      <c r="G77" s="32" t="s">
        <v>602</v>
      </c>
      <c r="H77" s="32" t="s">
        <v>603</v>
      </c>
      <c r="I77" s="32" t="s">
        <v>604</v>
      </c>
      <c r="J77" s="32" t="s">
        <v>554</v>
      </c>
      <c r="K77" s="32" t="s">
        <v>605</v>
      </c>
    </row>
    <row r="79" spans="1:11" x14ac:dyDescent="0.2">
      <c r="C79" s="32" t="s">
        <v>147</v>
      </c>
    </row>
    <row r="80" spans="1:11" x14ac:dyDescent="0.2">
      <c r="A80" s="32" t="s">
        <v>606</v>
      </c>
      <c r="B80" s="32" t="s">
        <v>132</v>
      </c>
      <c r="C80" s="32" t="s">
        <v>607</v>
      </c>
      <c r="D80" s="32" t="s">
        <v>608</v>
      </c>
      <c r="E80" s="32" t="s">
        <v>609</v>
      </c>
      <c r="F80" s="32" t="s">
        <v>610</v>
      </c>
      <c r="G80" s="32" t="s">
        <v>611</v>
      </c>
      <c r="H80" s="32" t="s">
        <v>612</v>
      </c>
      <c r="I80" s="32" t="s">
        <v>613</v>
      </c>
      <c r="J80" s="32" t="s">
        <v>512</v>
      </c>
      <c r="K80" s="32" t="s">
        <v>614</v>
      </c>
    </row>
    <row r="81" spans="3:11" x14ac:dyDescent="0.2">
      <c r="C81" s="32" t="s">
        <v>0</v>
      </c>
      <c r="D81" s="32" t="s">
        <v>615</v>
      </c>
      <c r="E81" s="32" t="s">
        <v>616</v>
      </c>
      <c r="F81" s="32" t="s">
        <v>617</v>
      </c>
      <c r="G81" s="32" t="s">
        <v>618</v>
      </c>
      <c r="H81" s="32" t="s">
        <v>619</v>
      </c>
      <c r="I81" s="32" t="s">
        <v>620</v>
      </c>
      <c r="J81" s="32" t="s">
        <v>555</v>
      </c>
      <c r="K81" s="32" t="s">
        <v>621</v>
      </c>
    </row>
    <row r="84" spans="3:11" x14ac:dyDescent="0.2">
      <c r="C84" s="32" t="s">
        <v>12</v>
      </c>
      <c r="D84" s="32" t="s">
        <v>631</v>
      </c>
      <c r="E84" s="32" t="s">
        <v>632</v>
      </c>
      <c r="F84" s="32" t="s">
        <v>633</v>
      </c>
      <c r="G84" s="32" t="s">
        <v>634</v>
      </c>
      <c r="H84" s="32" t="s">
        <v>635</v>
      </c>
      <c r="I84" s="32" t="s">
        <v>636</v>
      </c>
      <c r="J84" s="32" t="s">
        <v>556</v>
      </c>
      <c r="K84" s="32" t="s">
        <v>637</v>
      </c>
    </row>
    <row r="86" spans="3:11" x14ac:dyDescent="0.2">
      <c r="C86" s="32" t="s">
        <v>16</v>
      </c>
    </row>
    <row r="87" spans="3:11" x14ac:dyDescent="0.2">
      <c r="C87" s="32" t="s">
        <v>17</v>
      </c>
      <c r="D87" s="32" t="s">
        <v>638</v>
      </c>
      <c r="E87" s="32" t="s">
        <v>639</v>
      </c>
      <c r="F87" s="32" t="s">
        <v>640</v>
      </c>
      <c r="G87" s="32" t="s">
        <v>641</v>
      </c>
      <c r="H87" s="32" t="s">
        <v>642</v>
      </c>
      <c r="I87" s="32" t="s">
        <v>643</v>
      </c>
      <c r="J87" s="32" t="s">
        <v>622</v>
      </c>
      <c r="K87" s="32" t="s">
        <v>644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C2C40-DA3F-46E3-800B-0E5CBC375622}">
  <dimension ref="A1:K87"/>
  <sheetViews>
    <sheetView workbookViewId="0"/>
  </sheetViews>
  <sheetFormatPr defaultRowHeight="12.55" x14ac:dyDescent="0.2"/>
  <sheetData>
    <row r="1" spans="1:7" x14ac:dyDescent="0.2">
      <c r="A1" s="32" t="s">
        <v>510</v>
      </c>
      <c r="B1" s="32" t="s">
        <v>18</v>
      </c>
      <c r="C1" s="32" t="s">
        <v>19</v>
      </c>
    </row>
    <row r="2" spans="1:7" x14ac:dyDescent="0.2">
      <c r="G2" s="32" t="s">
        <v>205</v>
      </c>
    </row>
    <row r="3" spans="1:7" x14ac:dyDescent="0.2">
      <c r="G3" s="32" t="s">
        <v>13</v>
      </c>
    </row>
    <row r="4" spans="1:7" x14ac:dyDescent="0.2">
      <c r="G4" s="32" t="s">
        <v>36</v>
      </c>
    </row>
    <row r="5" spans="1:7" x14ac:dyDescent="0.2">
      <c r="A5" s="32" t="s">
        <v>18</v>
      </c>
      <c r="B5" s="32" t="s">
        <v>22</v>
      </c>
    </row>
    <row r="6" spans="1:7" x14ac:dyDescent="0.2">
      <c r="A6" s="32" t="s">
        <v>18</v>
      </c>
      <c r="B6" s="32" t="s">
        <v>37</v>
      </c>
    </row>
    <row r="7" spans="1:7" x14ac:dyDescent="0.2">
      <c r="A7" s="32" t="s">
        <v>18</v>
      </c>
      <c r="B7" s="32" t="s">
        <v>23</v>
      </c>
    </row>
    <row r="8" spans="1:7" x14ac:dyDescent="0.2">
      <c r="A8" s="32" t="s">
        <v>18</v>
      </c>
      <c r="B8" s="32" t="s">
        <v>38</v>
      </c>
    </row>
    <row r="9" spans="1:7" x14ac:dyDescent="0.2">
      <c r="A9" s="32" t="s">
        <v>18</v>
      </c>
      <c r="B9" s="32" t="s">
        <v>24</v>
      </c>
    </row>
    <row r="10" spans="1:7" x14ac:dyDescent="0.2">
      <c r="A10" s="32" t="s">
        <v>18</v>
      </c>
      <c r="B10" s="32" t="s">
        <v>39</v>
      </c>
    </row>
    <row r="11" spans="1:7" x14ac:dyDescent="0.2">
      <c r="A11" s="32" t="s">
        <v>18</v>
      </c>
      <c r="B11" s="32" t="s">
        <v>25</v>
      </c>
    </row>
    <row r="12" spans="1:7" x14ac:dyDescent="0.2">
      <c r="A12" s="32" t="s">
        <v>18</v>
      </c>
      <c r="B12" s="32" t="s">
        <v>40</v>
      </c>
    </row>
    <row r="13" spans="1:7" x14ac:dyDescent="0.2">
      <c r="A13" s="32" t="s">
        <v>18</v>
      </c>
      <c r="B13" s="32" t="s">
        <v>26</v>
      </c>
    </row>
    <row r="14" spans="1:7" x14ac:dyDescent="0.2">
      <c r="A14" s="32" t="s">
        <v>18</v>
      </c>
      <c r="B14" s="32" t="s">
        <v>468</v>
      </c>
    </row>
    <row r="15" spans="1:7" x14ac:dyDescent="0.2">
      <c r="A15" s="32" t="s">
        <v>18</v>
      </c>
      <c r="B15" s="32" t="s">
        <v>213</v>
      </c>
    </row>
    <row r="16" spans="1:7" x14ac:dyDescent="0.2">
      <c r="C16" s="32" t="s">
        <v>41</v>
      </c>
    </row>
    <row r="18" spans="1:11" x14ac:dyDescent="0.2">
      <c r="A18" s="32" t="s">
        <v>21</v>
      </c>
      <c r="D18" s="32" t="s">
        <v>1</v>
      </c>
      <c r="E18" s="32" t="s">
        <v>1</v>
      </c>
      <c r="F18" s="32" t="s">
        <v>2</v>
      </c>
      <c r="G18" s="32" t="s">
        <v>3</v>
      </c>
      <c r="H18" s="32" t="s">
        <v>4</v>
      </c>
      <c r="I18" s="32" t="s">
        <v>2</v>
      </c>
      <c r="J18" s="32" t="s">
        <v>5</v>
      </c>
      <c r="K18" s="32" t="s">
        <v>6</v>
      </c>
    </row>
    <row r="19" spans="1:11" x14ac:dyDescent="0.2">
      <c r="D19" s="32" t="s">
        <v>7</v>
      </c>
      <c r="E19" s="32" t="s">
        <v>8</v>
      </c>
      <c r="F19" s="32" t="s">
        <v>9</v>
      </c>
      <c r="G19" s="32" t="s">
        <v>10</v>
      </c>
      <c r="H19" s="32" t="s">
        <v>8</v>
      </c>
      <c r="I19" s="32" t="s">
        <v>9</v>
      </c>
      <c r="J19" s="32" t="s">
        <v>11</v>
      </c>
      <c r="K19" s="32" t="s">
        <v>7</v>
      </c>
    </row>
    <row r="20" spans="1:11" x14ac:dyDescent="0.2">
      <c r="C20" s="32" t="s">
        <v>14</v>
      </c>
    </row>
    <row r="21" spans="1:11" x14ac:dyDescent="0.2">
      <c r="A21" s="32" t="s">
        <v>148</v>
      </c>
      <c r="B21" s="32" t="s">
        <v>63</v>
      </c>
      <c r="C21" s="32" t="s">
        <v>174</v>
      </c>
      <c r="D21" s="32" t="s">
        <v>214</v>
      </c>
      <c r="E21" s="32" t="s">
        <v>215</v>
      </c>
      <c r="F21" s="32" t="s">
        <v>42</v>
      </c>
      <c r="G21" s="32" t="s">
        <v>216</v>
      </c>
      <c r="H21" s="32" t="s">
        <v>217</v>
      </c>
      <c r="I21" s="32" t="s">
        <v>43</v>
      </c>
      <c r="J21" s="32" t="s">
        <v>44</v>
      </c>
      <c r="K21" s="32" t="s">
        <v>218</v>
      </c>
    </row>
    <row r="22" spans="1:11" x14ac:dyDescent="0.2">
      <c r="A22" s="32" t="s">
        <v>149</v>
      </c>
      <c r="B22" s="32" t="s">
        <v>513</v>
      </c>
      <c r="C22" s="32" t="s">
        <v>175</v>
      </c>
      <c r="D22" s="32" t="s">
        <v>220</v>
      </c>
      <c r="E22" s="32" t="s">
        <v>221</v>
      </c>
      <c r="F22" s="32" t="s">
        <v>45</v>
      </c>
      <c r="G22" s="32" t="s">
        <v>222</v>
      </c>
      <c r="H22" s="32" t="s">
        <v>223</v>
      </c>
      <c r="I22" s="32" t="s">
        <v>46</v>
      </c>
      <c r="J22" s="32" t="s">
        <v>47</v>
      </c>
      <c r="K22" s="32" t="s">
        <v>224</v>
      </c>
    </row>
    <row r="23" spans="1:11" x14ac:dyDescent="0.2">
      <c r="A23" s="32" t="s">
        <v>150</v>
      </c>
      <c r="B23" s="32" t="s">
        <v>219</v>
      </c>
      <c r="C23" s="32" t="s">
        <v>176</v>
      </c>
      <c r="D23" s="32" t="s">
        <v>226</v>
      </c>
      <c r="E23" s="32" t="s">
        <v>227</v>
      </c>
      <c r="F23" s="32" t="s">
        <v>48</v>
      </c>
      <c r="G23" s="32" t="s">
        <v>228</v>
      </c>
      <c r="H23" s="32" t="s">
        <v>229</v>
      </c>
      <c r="I23" s="32" t="s">
        <v>49</v>
      </c>
      <c r="J23" s="32" t="s">
        <v>50</v>
      </c>
      <c r="K23" s="32" t="s">
        <v>230</v>
      </c>
    </row>
    <row r="24" spans="1:11" x14ac:dyDescent="0.2">
      <c r="A24" s="32" t="s">
        <v>151</v>
      </c>
      <c r="B24" s="32" t="s">
        <v>225</v>
      </c>
      <c r="C24" s="32" t="s">
        <v>177</v>
      </c>
      <c r="D24" s="32" t="s">
        <v>232</v>
      </c>
      <c r="E24" s="32" t="s">
        <v>233</v>
      </c>
      <c r="F24" s="32" t="s">
        <v>51</v>
      </c>
      <c r="G24" s="32" t="s">
        <v>234</v>
      </c>
      <c r="H24" s="32" t="s">
        <v>235</v>
      </c>
      <c r="I24" s="32" t="s">
        <v>52</v>
      </c>
      <c r="J24" s="32" t="s">
        <v>53</v>
      </c>
      <c r="K24" s="32" t="s">
        <v>236</v>
      </c>
    </row>
    <row r="25" spans="1:11" x14ac:dyDescent="0.2">
      <c r="A25" s="32" t="s">
        <v>152</v>
      </c>
      <c r="B25" s="32" t="s">
        <v>231</v>
      </c>
      <c r="C25" s="32" t="s">
        <v>178</v>
      </c>
      <c r="D25" s="32" t="s">
        <v>238</v>
      </c>
      <c r="E25" s="32" t="s">
        <v>239</v>
      </c>
      <c r="F25" s="32" t="s">
        <v>54</v>
      </c>
      <c r="G25" s="32" t="s">
        <v>240</v>
      </c>
      <c r="H25" s="32" t="s">
        <v>241</v>
      </c>
      <c r="I25" s="32" t="s">
        <v>55</v>
      </c>
      <c r="J25" s="32" t="s">
        <v>56</v>
      </c>
      <c r="K25" s="32" t="s">
        <v>242</v>
      </c>
    </row>
    <row r="26" spans="1:11" x14ac:dyDescent="0.2">
      <c r="A26" s="32" t="s">
        <v>153</v>
      </c>
      <c r="B26" s="32" t="s">
        <v>237</v>
      </c>
      <c r="C26" s="32" t="s">
        <v>179</v>
      </c>
      <c r="D26" s="32" t="s">
        <v>244</v>
      </c>
      <c r="E26" s="32" t="s">
        <v>245</v>
      </c>
      <c r="F26" s="32" t="s">
        <v>57</v>
      </c>
      <c r="G26" s="32" t="s">
        <v>246</v>
      </c>
      <c r="H26" s="32" t="s">
        <v>247</v>
      </c>
      <c r="I26" s="32" t="s">
        <v>58</v>
      </c>
      <c r="J26" s="32" t="s">
        <v>59</v>
      </c>
      <c r="K26" s="32" t="s">
        <v>248</v>
      </c>
    </row>
    <row r="27" spans="1:11" x14ac:dyDescent="0.2">
      <c r="A27" s="32" t="s">
        <v>154</v>
      </c>
      <c r="B27" s="32" t="s">
        <v>243</v>
      </c>
      <c r="C27" s="32" t="s">
        <v>180</v>
      </c>
      <c r="D27" s="32" t="s">
        <v>250</v>
      </c>
      <c r="E27" s="32" t="s">
        <v>251</v>
      </c>
      <c r="F27" s="32" t="s">
        <v>60</v>
      </c>
      <c r="G27" s="32" t="s">
        <v>252</v>
      </c>
      <c r="H27" s="32" t="s">
        <v>253</v>
      </c>
      <c r="I27" s="32" t="s">
        <v>61</v>
      </c>
      <c r="J27" s="32" t="s">
        <v>62</v>
      </c>
      <c r="K27" s="32" t="s">
        <v>254</v>
      </c>
    </row>
    <row r="28" spans="1:11" x14ac:dyDescent="0.2">
      <c r="A28" s="32" t="s">
        <v>155</v>
      </c>
      <c r="B28" s="32" t="s">
        <v>249</v>
      </c>
      <c r="C28" s="32" t="s">
        <v>181</v>
      </c>
      <c r="D28" s="32" t="s">
        <v>256</v>
      </c>
      <c r="E28" s="32" t="s">
        <v>257</v>
      </c>
      <c r="F28" s="32" t="s">
        <v>64</v>
      </c>
      <c r="G28" s="32" t="s">
        <v>258</v>
      </c>
      <c r="H28" s="32" t="s">
        <v>259</v>
      </c>
      <c r="I28" s="32" t="s">
        <v>65</v>
      </c>
      <c r="J28" s="32" t="s">
        <v>66</v>
      </c>
      <c r="K28" s="32" t="s">
        <v>260</v>
      </c>
    </row>
    <row r="29" spans="1:11" x14ac:dyDescent="0.2">
      <c r="A29" s="32" t="s">
        <v>156</v>
      </c>
      <c r="B29" s="32" t="s">
        <v>255</v>
      </c>
      <c r="C29" s="32" t="s">
        <v>182</v>
      </c>
      <c r="D29" s="32" t="s">
        <v>415</v>
      </c>
      <c r="E29" s="32" t="s">
        <v>416</v>
      </c>
      <c r="F29" s="32" t="s">
        <v>67</v>
      </c>
      <c r="G29" s="32" t="s">
        <v>417</v>
      </c>
      <c r="H29" s="32" t="s">
        <v>418</v>
      </c>
      <c r="I29" s="32" t="s">
        <v>68</v>
      </c>
      <c r="J29" s="32" t="s">
        <v>69</v>
      </c>
      <c r="K29" s="32" t="s">
        <v>419</v>
      </c>
    </row>
    <row r="30" spans="1:11" x14ac:dyDescent="0.2">
      <c r="C30" s="32" t="s">
        <v>15</v>
      </c>
      <c r="D30" s="32" t="s">
        <v>514</v>
      </c>
      <c r="E30" s="32" t="s">
        <v>515</v>
      </c>
      <c r="F30" s="32" t="s">
        <v>516</v>
      </c>
      <c r="G30" s="32" t="s">
        <v>517</v>
      </c>
      <c r="H30" s="32" t="s">
        <v>518</v>
      </c>
      <c r="I30" s="32" t="s">
        <v>519</v>
      </c>
      <c r="J30" s="32" t="s">
        <v>70</v>
      </c>
      <c r="K30" s="32" t="s">
        <v>520</v>
      </c>
    </row>
    <row r="32" spans="1:11" x14ac:dyDescent="0.2">
      <c r="C32" s="32" t="s">
        <v>207</v>
      </c>
    </row>
    <row r="33" spans="1:11" x14ac:dyDescent="0.2">
      <c r="C33" s="32" t="s">
        <v>208</v>
      </c>
    </row>
    <row r="34" spans="1:11" x14ac:dyDescent="0.2">
      <c r="A34" s="32" t="s">
        <v>157</v>
      </c>
      <c r="B34" s="32" t="s">
        <v>120</v>
      </c>
      <c r="C34" s="32" t="s">
        <v>183</v>
      </c>
      <c r="D34" s="32" t="s">
        <v>261</v>
      </c>
      <c r="E34" s="32" t="s">
        <v>262</v>
      </c>
      <c r="F34" s="32" t="s">
        <v>71</v>
      </c>
      <c r="G34" s="32" t="s">
        <v>263</v>
      </c>
      <c r="H34" s="32" t="s">
        <v>264</v>
      </c>
      <c r="I34" s="32" t="s">
        <v>72</v>
      </c>
      <c r="J34" s="32" t="s">
        <v>73</v>
      </c>
      <c r="K34" s="32" t="s">
        <v>265</v>
      </c>
    </row>
    <row r="35" spans="1:11" x14ac:dyDescent="0.2">
      <c r="A35" s="32" t="s">
        <v>158</v>
      </c>
      <c r="B35" s="32" t="s">
        <v>121</v>
      </c>
      <c r="C35" s="32" t="s">
        <v>184</v>
      </c>
      <c r="D35" s="32" t="s">
        <v>266</v>
      </c>
      <c r="E35" s="32" t="s">
        <v>267</v>
      </c>
      <c r="F35" s="32" t="s">
        <v>74</v>
      </c>
      <c r="G35" s="32" t="s">
        <v>268</v>
      </c>
      <c r="H35" s="32" t="s">
        <v>269</v>
      </c>
      <c r="I35" s="32" t="s">
        <v>75</v>
      </c>
      <c r="J35" s="32" t="s">
        <v>76</v>
      </c>
      <c r="K35" s="32" t="s">
        <v>270</v>
      </c>
    </row>
    <row r="36" spans="1:11" x14ac:dyDescent="0.2">
      <c r="A36" s="32" t="s">
        <v>159</v>
      </c>
      <c r="B36" s="32" t="s">
        <v>122</v>
      </c>
      <c r="C36" s="32" t="s">
        <v>185</v>
      </c>
      <c r="D36" s="32" t="s">
        <v>271</v>
      </c>
      <c r="E36" s="32" t="s">
        <v>272</v>
      </c>
      <c r="F36" s="32" t="s">
        <v>77</v>
      </c>
      <c r="G36" s="32" t="s">
        <v>273</v>
      </c>
      <c r="H36" s="32" t="s">
        <v>274</v>
      </c>
      <c r="I36" s="32" t="s">
        <v>78</v>
      </c>
      <c r="J36" s="32" t="s">
        <v>79</v>
      </c>
      <c r="K36" s="32" t="s">
        <v>275</v>
      </c>
    </row>
    <row r="37" spans="1:11" x14ac:dyDescent="0.2">
      <c r="A37" s="32" t="s">
        <v>172</v>
      </c>
      <c r="B37" s="32" t="s">
        <v>123</v>
      </c>
      <c r="C37" s="32" t="s">
        <v>198</v>
      </c>
      <c r="D37" s="32" t="s">
        <v>276</v>
      </c>
      <c r="E37" s="32" t="s">
        <v>277</v>
      </c>
      <c r="F37" s="32" t="s">
        <v>134</v>
      </c>
      <c r="G37" s="32" t="s">
        <v>278</v>
      </c>
      <c r="H37" s="32" t="s">
        <v>279</v>
      </c>
      <c r="I37" s="32" t="s">
        <v>135</v>
      </c>
      <c r="J37" s="32" t="s">
        <v>80</v>
      </c>
      <c r="K37" s="32" t="s">
        <v>280</v>
      </c>
    </row>
    <row r="38" spans="1:11" x14ac:dyDescent="0.2">
      <c r="A38" s="32" t="s">
        <v>281</v>
      </c>
      <c r="B38" s="32" t="s">
        <v>124</v>
      </c>
      <c r="C38" s="32" t="s">
        <v>283</v>
      </c>
      <c r="D38" s="32" t="s">
        <v>284</v>
      </c>
      <c r="E38" s="32" t="s">
        <v>285</v>
      </c>
      <c r="F38" s="32" t="s">
        <v>286</v>
      </c>
      <c r="G38" s="32" t="s">
        <v>287</v>
      </c>
      <c r="H38" s="32" t="s">
        <v>288</v>
      </c>
      <c r="I38" s="32" t="s">
        <v>289</v>
      </c>
      <c r="J38" s="32" t="s">
        <v>136</v>
      </c>
      <c r="K38" s="32" t="s">
        <v>290</v>
      </c>
    </row>
    <row r="39" spans="1:11" x14ac:dyDescent="0.2">
      <c r="A39" s="32" t="s">
        <v>291</v>
      </c>
      <c r="B39" s="32" t="s">
        <v>282</v>
      </c>
      <c r="C39" s="32" t="s">
        <v>293</v>
      </c>
      <c r="D39" s="32" t="s">
        <v>294</v>
      </c>
      <c r="E39" s="32" t="s">
        <v>295</v>
      </c>
      <c r="F39" s="32" t="s">
        <v>296</v>
      </c>
      <c r="G39" s="32" t="s">
        <v>297</v>
      </c>
      <c r="H39" s="32" t="s">
        <v>298</v>
      </c>
      <c r="I39" s="32" t="s">
        <v>299</v>
      </c>
      <c r="J39" s="32" t="s">
        <v>300</v>
      </c>
      <c r="K39" s="32" t="s">
        <v>301</v>
      </c>
    </row>
    <row r="40" spans="1:11" x14ac:dyDescent="0.2">
      <c r="A40" s="32" t="s">
        <v>160</v>
      </c>
      <c r="B40" s="32" t="s">
        <v>292</v>
      </c>
      <c r="C40" s="32" t="s">
        <v>186</v>
      </c>
      <c r="D40" s="32" t="s">
        <v>303</v>
      </c>
      <c r="E40" s="32" t="s">
        <v>304</v>
      </c>
      <c r="F40" s="32" t="s">
        <v>81</v>
      </c>
      <c r="G40" s="32" t="s">
        <v>305</v>
      </c>
      <c r="H40" s="32" t="s">
        <v>306</v>
      </c>
      <c r="I40" s="32" t="s">
        <v>82</v>
      </c>
      <c r="J40" s="32" t="s">
        <v>83</v>
      </c>
      <c r="K40" s="32" t="s">
        <v>307</v>
      </c>
    </row>
    <row r="41" spans="1:11" x14ac:dyDescent="0.2">
      <c r="A41" s="32" t="s">
        <v>161</v>
      </c>
      <c r="B41" s="32" t="s">
        <v>302</v>
      </c>
      <c r="C41" s="32" t="s">
        <v>187</v>
      </c>
      <c r="D41" s="32" t="s">
        <v>420</v>
      </c>
      <c r="E41" s="32" t="s">
        <v>421</v>
      </c>
      <c r="F41" s="32" t="s">
        <v>84</v>
      </c>
      <c r="G41" s="32" t="s">
        <v>422</v>
      </c>
      <c r="H41" s="32" t="s">
        <v>423</v>
      </c>
      <c r="I41" s="32" t="s">
        <v>85</v>
      </c>
      <c r="J41" s="32" t="s">
        <v>86</v>
      </c>
      <c r="K41" s="32" t="s">
        <v>424</v>
      </c>
    </row>
    <row r="42" spans="1:11" x14ac:dyDescent="0.2">
      <c r="B42" s="32" t="s">
        <v>20</v>
      </c>
      <c r="C42" s="32" t="s">
        <v>0</v>
      </c>
      <c r="D42" s="32" t="s">
        <v>474</v>
      </c>
      <c r="E42" s="32" t="s">
        <v>475</v>
      </c>
      <c r="F42" s="32" t="s">
        <v>476</v>
      </c>
      <c r="G42" s="32" t="s">
        <v>477</v>
      </c>
      <c r="H42" s="32" t="s">
        <v>478</v>
      </c>
      <c r="I42" s="32" t="s">
        <v>479</v>
      </c>
      <c r="J42" s="32" t="s">
        <v>87</v>
      </c>
      <c r="K42" s="32" t="s">
        <v>480</v>
      </c>
    </row>
    <row r="44" spans="1:11" x14ac:dyDescent="0.2">
      <c r="C44" s="32" t="s">
        <v>209</v>
      </c>
    </row>
    <row r="45" spans="1:11" x14ac:dyDescent="0.2">
      <c r="A45" s="32" t="s">
        <v>173</v>
      </c>
      <c r="B45" s="32" t="s">
        <v>131</v>
      </c>
      <c r="C45" s="32" t="s">
        <v>199</v>
      </c>
      <c r="D45" s="32" t="s">
        <v>308</v>
      </c>
      <c r="E45" s="32" t="s">
        <v>309</v>
      </c>
      <c r="F45" s="32" t="s">
        <v>143</v>
      </c>
      <c r="G45" s="32" t="s">
        <v>425</v>
      </c>
      <c r="H45" s="32" t="s">
        <v>310</v>
      </c>
      <c r="I45" s="32" t="s">
        <v>144</v>
      </c>
      <c r="J45" s="32" t="s">
        <v>88</v>
      </c>
      <c r="K45" s="32" t="s">
        <v>464</v>
      </c>
    </row>
    <row r="46" spans="1:11" x14ac:dyDescent="0.2">
      <c r="A46" s="32" t="s">
        <v>311</v>
      </c>
      <c r="B46" s="32" t="s">
        <v>623</v>
      </c>
      <c r="C46" s="32" t="s">
        <v>313</v>
      </c>
      <c r="D46" s="32" t="s">
        <v>314</v>
      </c>
      <c r="E46" s="32" t="s">
        <v>315</v>
      </c>
      <c r="F46" s="32" t="s">
        <v>316</v>
      </c>
      <c r="G46" s="32" t="s">
        <v>573</v>
      </c>
      <c r="H46" s="32" t="s">
        <v>317</v>
      </c>
      <c r="I46" s="32" t="s">
        <v>318</v>
      </c>
      <c r="J46" s="32" t="s">
        <v>145</v>
      </c>
      <c r="K46" s="32" t="s">
        <v>465</v>
      </c>
    </row>
    <row r="47" spans="1:11" x14ac:dyDescent="0.2">
      <c r="A47" s="32" t="s">
        <v>319</v>
      </c>
      <c r="B47" s="32" t="s">
        <v>128</v>
      </c>
      <c r="C47" s="32" t="s">
        <v>320</v>
      </c>
      <c r="D47" s="32" t="s">
        <v>321</v>
      </c>
      <c r="E47" s="32" t="s">
        <v>322</v>
      </c>
      <c r="F47" s="32" t="s">
        <v>323</v>
      </c>
      <c r="G47" s="32" t="s">
        <v>324</v>
      </c>
      <c r="H47" s="32" t="s">
        <v>325</v>
      </c>
      <c r="I47" s="32" t="s">
        <v>326</v>
      </c>
      <c r="J47" s="32" t="s">
        <v>327</v>
      </c>
      <c r="K47" s="32" t="s">
        <v>466</v>
      </c>
    </row>
    <row r="48" spans="1:11" x14ac:dyDescent="0.2">
      <c r="A48" s="32" t="s">
        <v>162</v>
      </c>
      <c r="B48" s="32" t="s">
        <v>312</v>
      </c>
      <c r="C48" s="32" t="s">
        <v>188</v>
      </c>
      <c r="D48" s="32" t="s">
        <v>328</v>
      </c>
      <c r="E48" s="32" t="s">
        <v>329</v>
      </c>
      <c r="F48" s="32" t="s">
        <v>89</v>
      </c>
      <c r="G48" s="32" t="s">
        <v>330</v>
      </c>
      <c r="H48" s="32" t="s">
        <v>331</v>
      </c>
      <c r="I48" s="32" t="s">
        <v>90</v>
      </c>
      <c r="J48" s="32" t="s">
        <v>91</v>
      </c>
      <c r="K48" s="32" t="s">
        <v>467</v>
      </c>
    </row>
    <row r="49" spans="1:11" x14ac:dyDescent="0.2">
      <c r="A49" s="32" t="s">
        <v>481</v>
      </c>
      <c r="B49" s="32" t="s">
        <v>129</v>
      </c>
      <c r="C49" s="32" t="s">
        <v>482</v>
      </c>
      <c r="D49" s="32" t="s">
        <v>483</v>
      </c>
      <c r="E49" s="32" t="s">
        <v>484</v>
      </c>
      <c r="F49" s="32" t="s">
        <v>485</v>
      </c>
      <c r="G49" s="32" t="s">
        <v>486</v>
      </c>
      <c r="H49" s="32" t="s">
        <v>487</v>
      </c>
      <c r="I49" s="32" t="s">
        <v>488</v>
      </c>
      <c r="J49" s="32" t="s">
        <v>92</v>
      </c>
      <c r="K49" s="32" t="s">
        <v>489</v>
      </c>
    </row>
    <row r="50" spans="1:11" x14ac:dyDescent="0.2">
      <c r="A50" s="32" t="s">
        <v>574</v>
      </c>
      <c r="B50" s="32" t="s">
        <v>130</v>
      </c>
      <c r="C50" s="32" t="s">
        <v>575</v>
      </c>
      <c r="D50" s="32" t="s">
        <v>576</v>
      </c>
      <c r="E50" s="32" t="s">
        <v>577</v>
      </c>
      <c r="F50" s="32" t="s">
        <v>578</v>
      </c>
      <c r="G50" s="32" t="s">
        <v>579</v>
      </c>
      <c r="H50" s="32" t="s">
        <v>580</v>
      </c>
      <c r="I50" s="32" t="s">
        <v>581</v>
      </c>
      <c r="J50" s="32" t="s">
        <v>490</v>
      </c>
      <c r="K50" s="32" t="s">
        <v>582</v>
      </c>
    </row>
    <row r="51" spans="1:11" x14ac:dyDescent="0.2">
      <c r="B51" s="32" t="s">
        <v>20</v>
      </c>
      <c r="C51" s="32" t="s">
        <v>0</v>
      </c>
      <c r="D51" s="32" t="s">
        <v>624</v>
      </c>
      <c r="E51" s="32" t="s">
        <v>625</v>
      </c>
      <c r="F51" s="32" t="s">
        <v>626</v>
      </c>
      <c r="G51" s="32" t="s">
        <v>627</v>
      </c>
      <c r="H51" s="32" t="s">
        <v>628</v>
      </c>
      <c r="I51" s="32" t="s">
        <v>629</v>
      </c>
      <c r="J51" s="32" t="s">
        <v>583</v>
      </c>
      <c r="K51" s="32" t="s">
        <v>630</v>
      </c>
    </row>
    <row r="53" spans="1:11" x14ac:dyDescent="0.2">
      <c r="C53" s="32" t="s">
        <v>210</v>
      </c>
    </row>
    <row r="54" spans="1:11" x14ac:dyDescent="0.2">
      <c r="A54" s="32" t="s">
        <v>163</v>
      </c>
      <c r="B54" s="32" t="s">
        <v>125</v>
      </c>
      <c r="C54" s="32" t="s">
        <v>189</v>
      </c>
      <c r="D54" s="32" t="s">
        <v>333</v>
      </c>
      <c r="E54" s="32" t="s">
        <v>334</v>
      </c>
      <c r="F54" s="32" t="s">
        <v>93</v>
      </c>
      <c r="G54" s="32" t="s">
        <v>335</v>
      </c>
      <c r="H54" s="32" t="s">
        <v>336</v>
      </c>
      <c r="I54" s="32" t="s">
        <v>94</v>
      </c>
      <c r="J54" s="32" t="s">
        <v>95</v>
      </c>
      <c r="K54" s="32" t="s">
        <v>337</v>
      </c>
    </row>
    <row r="55" spans="1:11" x14ac:dyDescent="0.2">
      <c r="A55" s="32" t="s">
        <v>164</v>
      </c>
      <c r="B55" s="32" t="s">
        <v>332</v>
      </c>
      <c r="C55" s="32" t="s">
        <v>190</v>
      </c>
      <c r="D55" s="32" t="s">
        <v>338</v>
      </c>
      <c r="E55" s="32" t="s">
        <v>339</v>
      </c>
      <c r="F55" s="32" t="s">
        <v>96</v>
      </c>
      <c r="G55" s="32" t="s">
        <v>340</v>
      </c>
      <c r="H55" s="32" t="s">
        <v>341</v>
      </c>
      <c r="I55" s="32" t="s">
        <v>97</v>
      </c>
      <c r="J55" s="32" t="s">
        <v>98</v>
      </c>
      <c r="K55" s="32" t="s">
        <v>342</v>
      </c>
    </row>
    <row r="56" spans="1:11" x14ac:dyDescent="0.2">
      <c r="A56" s="32" t="s">
        <v>165</v>
      </c>
      <c r="B56" s="32" t="s">
        <v>126</v>
      </c>
      <c r="C56" s="32" t="s">
        <v>191</v>
      </c>
      <c r="D56" s="32" t="s">
        <v>343</v>
      </c>
      <c r="E56" s="32" t="s">
        <v>344</v>
      </c>
      <c r="F56" s="32" t="s">
        <v>99</v>
      </c>
      <c r="G56" s="32" t="s">
        <v>345</v>
      </c>
      <c r="H56" s="32" t="s">
        <v>346</v>
      </c>
      <c r="I56" s="32" t="s">
        <v>100</v>
      </c>
      <c r="J56" s="32" t="s">
        <v>101</v>
      </c>
      <c r="K56" s="32" t="s">
        <v>347</v>
      </c>
    </row>
    <row r="57" spans="1:11" x14ac:dyDescent="0.2">
      <c r="A57" s="32" t="s">
        <v>166</v>
      </c>
      <c r="B57" s="32" t="s">
        <v>127</v>
      </c>
      <c r="C57" s="32" t="s">
        <v>192</v>
      </c>
      <c r="D57" s="32" t="s">
        <v>349</v>
      </c>
      <c r="E57" s="32" t="s">
        <v>350</v>
      </c>
      <c r="F57" s="32" t="s">
        <v>102</v>
      </c>
      <c r="G57" s="32" t="s">
        <v>351</v>
      </c>
      <c r="H57" s="32" t="s">
        <v>352</v>
      </c>
      <c r="I57" s="32" t="s">
        <v>103</v>
      </c>
      <c r="J57" s="32" t="s">
        <v>104</v>
      </c>
      <c r="K57" s="32" t="s">
        <v>353</v>
      </c>
    </row>
    <row r="58" spans="1:11" x14ac:dyDescent="0.2">
      <c r="A58" s="32" t="s">
        <v>491</v>
      </c>
      <c r="B58" s="32" t="s">
        <v>119</v>
      </c>
      <c r="C58" s="32" t="s">
        <v>492</v>
      </c>
      <c r="D58" s="32" t="s">
        <v>493</v>
      </c>
      <c r="E58" s="32" t="s">
        <v>494</v>
      </c>
      <c r="F58" s="32" t="s">
        <v>495</v>
      </c>
      <c r="G58" s="32" t="s">
        <v>496</v>
      </c>
      <c r="H58" s="32" t="s">
        <v>497</v>
      </c>
      <c r="I58" s="32" t="s">
        <v>498</v>
      </c>
      <c r="J58" s="32" t="s">
        <v>105</v>
      </c>
      <c r="K58" s="32" t="s">
        <v>499</v>
      </c>
    </row>
    <row r="59" spans="1:11" x14ac:dyDescent="0.2">
      <c r="A59" s="32" t="s">
        <v>526</v>
      </c>
      <c r="B59" s="32" t="s">
        <v>348</v>
      </c>
      <c r="C59" s="32" t="s">
        <v>527</v>
      </c>
      <c r="D59" s="32" t="s">
        <v>528</v>
      </c>
      <c r="E59" s="32" t="s">
        <v>529</v>
      </c>
      <c r="F59" s="32" t="s">
        <v>530</v>
      </c>
      <c r="G59" s="32" t="s">
        <v>531</v>
      </c>
      <c r="H59" s="32" t="s">
        <v>532</v>
      </c>
      <c r="I59" s="32" t="s">
        <v>533</v>
      </c>
      <c r="J59" s="32" t="s">
        <v>106</v>
      </c>
      <c r="K59" s="32" t="s">
        <v>534</v>
      </c>
    </row>
    <row r="60" spans="1:11" x14ac:dyDescent="0.2">
      <c r="B60" s="32" t="s">
        <v>20</v>
      </c>
      <c r="C60" s="32" t="s">
        <v>0</v>
      </c>
      <c r="D60" s="32" t="s">
        <v>584</v>
      </c>
      <c r="E60" s="32" t="s">
        <v>585</v>
      </c>
      <c r="F60" s="32" t="s">
        <v>586</v>
      </c>
      <c r="G60" s="32" t="s">
        <v>587</v>
      </c>
      <c r="H60" s="32" t="s">
        <v>588</v>
      </c>
      <c r="I60" s="32" t="s">
        <v>589</v>
      </c>
      <c r="J60" s="32" t="s">
        <v>535</v>
      </c>
      <c r="K60" s="32" t="s">
        <v>590</v>
      </c>
    </row>
    <row r="62" spans="1:11" x14ac:dyDescent="0.2">
      <c r="C62" s="32" t="s">
        <v>211</v>
      </c>
    </row>
    <row r="63" spans="1:11" x14ac:dyDescent="0.2">
      <c r="A63" s="32" t="s">
        <v>167</v>
      </c>
      <c r="B63" s="32" t="s">
        <v>354</v>
      </c>
      <c r="C63" s="32" t="s">
        <v>193</v>
      </c>
      <c r="D63" s="32" t="s">
        <v>357</v>
      </c>
      <c r="E63" s="32" t="s">
        <v>358</v>
      </c>
      <c r="F63" s="32" t="s">
        <v>107</v>
      </c>
      <c r="G63" s="32" t="s">
        <v>359</v>
      </c>
      <c r="H63" s="32" t="s">
        <v>360</v>
      </c>
      <c r="I63" s="32" t="s">
        <v>108</v>
      </c>
      <c r="J63" s="32" t="s">
        <v>109</v>
      </c>
      <c r="K63" s="32" t="s">
        <v>361</v>
      </c>
    </row>
    <row r="64" spans="1:11" x14ac:dyDescent="0.2">
      <c r="A64" s="32" t="s">
        <v>168</v>
      </c>
      <c r="B64" s="32" t="s">
        <v>355</v>
      </c>
      <c r="C64" s="32" t="s">
        <v>194</v>
      </c>
      <c r="D64" s="32" t="s">
        <v>363</v>
      </c>
      <c r="E64" s="32" t="s">
        <v>364</v>
      </c>
      <c r="F64" s="32" t="s">
        <v>110</v>
      </c>
      <c r="G64" s="32" t="s">
        <v>365</v>
      </c>
      <c r="H64" s="32" t="s">
        <v>366</v>
      </c>
      <c r="I64" s="32" t="s">
        <v>111</v>
      </c>
      <c r="J64" s="32" t="s">
        <v>112</v>
      </c>
      <c r="K64" s="32" t="s">
        <v>367</v>
      </c>
    </row>
    <row r="65" spans="1:11" x14ac:dyDescent="0.2">
      <c r="A65" s="32" t="s">
        <v>169</v>
      </c>
      <c r="B65" s="32" t="s">
        <v>356</v>
      </c>
      <c r="C65" s="32" t="s">
        <v>195</v>
      </c>
      <c r="D65" s="32" t="s">
        <v>369</v>
      </c>
      <c r="E65" s="32" t="s">
        <v>370</v>
      </c>
      <c r="F65" s="32" t="s">
        <v>137</v>
      </c>
      <c r="G65" s="32" t="s">
        <v>371</v>
      </c>
      <c r="H65" s="32" t="s">
        <v>372</v>
      </c>
      <c r="I65" s="32" t="s">
        <v>138</v>
      </c>
      <c r="J65" s="32" t="s">
        <v>113</v>
      </c>
      <c r="K65" s="32" t="s">
        <v>373</v>
      </c>
    </row>
    <row r="66" spans="1:11" x14ac:dyDescent="0.2">
      <c r="A66" s="32" t="s">
        <v>500</v>
      </c>
      <c r="B66" s="32" t="s">
        <v>362</v>
      </c>
      <c r="C66" s="32" t="s">
        <v>501</v>
      </c>
      <c r="D66" s="32" t="s">
        <v>502</v>
      </c>
      <c r="E66" s="32" t="s">
        <v>503</v>
      </c>
      <c r="F66" s="32" t="s">
        <v>504</v>
      </c>
      <c r="G66" s="32" t="s">
        <v>505</v>
      </c>
      <c r="H66" s="32" t="s">
        <v>506</v>
      </c>
      <c r="I66" s="32" t="s">
        <v>507</v>
      </c>
      <c r="J66" s="32" t="s">
        <v>139</v>
      </c>
      <c r="K66" s="32" t="s">
        <v>508</v>
      </c>
    </row>
    <row r="67" spans="1:11" x14ac:dyDescent="0.2">
      <c r="A67" s="32" t="s">
        <v>536</v>
      </c>
      <c r="B67" s="32" t="s">
        <v>368</v>
      </c>
      <c r="C67" s="32" t="s">
        <v>537</v>
      </c>
      <c r="D67" s="32" t="s">
        <v>538</v>
      </c>
      <c r="E67" s="32" t="s">
        <v>539</v>
      </c>
      <c r="F67" s="32" t="s">
        <v>540</v>
      </c>
      <c r="G67" s="32" t="s">
        <v>591</v>
      </c>
      <c r="H67" s="32" t="s">
        <v>541</v>
      </c>
      <c r="I67" s="32" t="s">
        <v>542</v>
      </c>
      <c r="J67" s="32" t="s">
        <v>509</v>
      </c>
      <c r="K67" s="32" t="s">
        <v>543</v>
      </c>
    </row>
    <row r="68" spans="1:11" x14ac:dyDescent="0.2">
      <c r="C68" s="32" t="s">
        <v>0</v>
      </c>
      <c r="D68" s="32" t="s">
        <v>592</v>
      </c>
      <c r="E68" s="32" t="s">
        <v>593</v>
      </c>
      <c r="F68" s="32" t="s">
        <v>594</v>
      </c>
      <c r="G68" s="32" t="s">
        <v>595</v>
      </c>
      <c r="H68" s="32" t="s">
        <v>596</v>
      </c>
      <c r="I68" s="32" t="s">
        <v>597</v>
      </c>
      <c r="J68" s="32" t="s">
        <v>544</v>
      </c>
      <c r="K68" s="32" t="s">
        <v>598</v>
      </c>
    </row>
    <row r="70" spans="1:11" x14ac:dyDescent="0.2">
      <c r="C70" s="32" t="s">
        <v>212</v>
      </c>
    </row>
    <row r="71" spans="1:11" x14ac:dyDescent="0.2">
      <c r="A71" s="32" t="s">
        <v>170</v>
      </c>
      <c r="B71" s="32" t="s">
        <v>374</v>
      </c>
      <c r="C71" s="32" t="s">
        <v>196</v>
      </c>
      <c r="D71" s="32" t="s">
        <v>377</v>
      </c>
      <c r="E71" s="32" t="s">
        <v>378</v>
      </c>
      <c r="F71" s="32" t="s">
        <v>114</v>
      </c>
      <c r="G71" s="32" t="s">
        <v>379</v>
      </c>
      <c r="H71" s="32" t="s">
        <v>380</v>
      </c>
      <c r="I71" s="32" t="s">
        <v>115</v>
      </c>
      <c r="J71" s="32" t="s">
        <v>116</v>
      </c>
      <c r="K71" s="32" t="s">
        <v>381</v>
      </c>
    </row>
    <row r="72" spans="1:11" x14ac:dyDescent="0.2">
      <c r="A72" s="32" t="s">
        <v>171</v>
      </c>
      <c r="B72" s="32" t="s">
        <v>375</v>
      </c>
      <c r="C72" s="32" t="s">
        <v>197</v>
      </c>
      <c r="D72" s="32" t="s">
        <v>383</v>
      </c>
      <c r="E72" s="32" t="s">
        <v>384</v>
      </c>
      <c r="F72" s="32" t="s">
        <v>140</v>
      </c>
      <c r="G72" s="32" t="s">
        <v>385</v>
      </c>
      <c r="H72" s="32" t="s">
        <v>386</v>
      </c>
      <c r="I72" s="32" t="s">
        <v>141</v>
      </c>
      <c r="J72" s="32" t="s">
        <v>117</v>
      </c>
      <c r="K72" s="32" t="s">
        <v>387</v>
      </c>
    </row>
    <row r="73" spans="1:11" x14ac:dyDescent="0.2">
      <c r="A73" s="32" t="s">
        <v>200</v>
      </c>
      <c r="B73" s="32" t="s">
        <v>376</v>
      </c>
      <c r="C73" s="32" t="s">
        <v>201</v>
      </c>
      <c r="D73" s="32" t="s">
        <v>389</v>
      </c>
      <c r="E73" s="32" t="s">
        <v>390</v>
      </c>
      <c r="F73" s="32" t="s">
        <v>202</v>
      </c>
      <c r="G73" s="32" t="s">
        <v>391</v>
      </c>
      <c r="H73" s="32" t="s">
        <v>392</v>
      </c>
      <c r="I73" s="32" t="s">
        <v>203</v>
      </c>
      <c r="J73" s="32" t="s">
        <v>142</v>
      </c>
      <c r="K73" s="32" t="s">
        <v>393</v>
      </c>
    </row>
    <row r="74" spans="1:11" x14ac:dyDescent="0.2">
      <c r="A74" s="32" t="s">
        <v>394</v>
      </c>
      <c r="B74" s="32" t="s">
        <v>382</v>
      </c>
      <c r="C74" s="32" t="s">
        <v>395</v>
      </c>
      <c r="D74" s="32" t="s">
        <v>396</v>
      </c>
      <c r="E74" s="32" t="s">
        <v>397</v>
      </c>
      <c r="F74" s="32" t="s">
        <v>398</v>
      </c>
      <c r="G74" s="32" t="s">
        <v>399</v>
      </c>
      <c r="H74" s="32" t="s">
        <v>400</v>
      </c>
      <c r="I74" s="32" t="s">
        <v>401</v>
      </c>
      <c r="J74" s="32" t="s">
        <v>146</v>
      </c>
      <c r="K74" s="32" t="s">
        <v>402</v>
      </c>
    </row>
    <row r="75" spans="1:11" x14ac:dyDescent="0.2">
      <c r="A75" s="32" t="s">
        <v>403</v>
      </c>
      <c r="B75" s="32" t="s">
        <v>388</v>
      </c>
      <c r="C75" s="32" t="s">
        <v>404</v>
      </c>
      <c r="D75" s="32" t="s">
        <v>405</v>
      </c>
      <c r="E75" s="32" t="s">
        <v>406</v>
      </c>
      <c r="F75" s="32" t="s">
        <v>407</v>
      </c>
      <c r="G75" s="32" t="s">
        <v>408</v>
      </c>
      <c r="H75" s="32" t="s">
        <v>409</v>
      </c>
      <c r="I75" s="32" t="s">
        <v>410</v>
      </c>
      <c r="J75" s="32" t="s">
        <v>411</v>
      </c>
      <c r="K75" s="32" t="s">
        <v>412</v>
      </c>
    </row>
    <row r="76" spans="1:11" x14ac:dyDescent="0.2">
      <c r="A76" s="32" t="s">
        <v>545</v>
      </c>
      <c r="B76" s="32" t="s">
        <v>413</v>
      </c>
      <c r="C76" s="32" t="s">
        <v>546</v>
      </c>
      <c r="D76" s="32" t="s">
        <v>547</v>
      </c>
      <c r="E76" s="32" t="s">
        <v>548</v>
      </c>
      <c r="F76" s="32" t="s">
        <v>549</v>
      </c>
      <c r="G76" s="32" t="s">
        <v>550</v>
      </c>
      <c r="H76" s="32" t="s">
        <v>551</v>
      </c>
      <c r="I76" s="32" t="s">
        <v>552</v>
      </c>
      <c r="J76" s="32" t="s">
        <v>118</v>
      </c>
      <c r="K76" s="32" t="s">
        <v>553</v>
      </c>
    </row>
    <row r="77" spans="1:11" x14ac:dyDescent="0.2">
      <c r="C77" s="32" t="s">
        <v>0</v>
      </c>
      <c r="D77" s="32" t="s">
        <v>599</v>
      </c>
      <c r="E77" s="32" t="s">
        <v>600</v>
      </c>
      <c r="F77" s="32" t="s">
        <v>601</v>
      </c>
      <c r="G77" s="32" t="s">
        <v>602</v>
      </c>
      <c r="H77" s="32" t="s">
        <v>603</v>
      </c>
      <c r="I77" s="32" t="s">
        <v>604</v>
      </c>
      <c r="J77" s="32" t="s">
        <v>554</v>
      </c>
      <c r="K77" s="32" t="s">
        <v>605</v>
      </c>
    </row>
    <row r="79" spans="1:11" x14ac:dyDescent="0.2">
      <c r="C79" s="32" t="s">
        <v>147</v>
      </c>
    </row>
    <row r="80" spans="1:11" x14ac:dyDescent="0.2">
      <c r="A80" s="32" t="s">
        <v>606</v>
      </c>
      <c r="B80" s="32" t="s">
        <v>132</v>
      </c>
      <c r="C80" s="32" t="s">
        <v>607</v>
      </c>
      <c r="D80" s="32" t="s">
        <v>608</v>
      </c>
      <c r="E80" s="32" t="s">
        <v>609</v>
      </c>
      <c r="F80" s="32" t="s">
        <v>610</v>
      </c>
      <c r="G80" s="32" t="s">
        <v>611</v>
      </c>
      <c r="H80" s="32" t="s">
        <v>612</v>
      </c>
      <c r="I80" s="32" t="s">
        <v>613</v>
      </c>
      <c r="J80" s="32" t="s">
        <v>512</v>
      </c>
      <c r="K80" s="32" t="s">
        <v>614</v>
      </c>
    </row>
    <row r="81" spans="3:11" x14ac:dyDescent="0.2">
      <c r="C81" s="32" t="s">
        <v>0</v>
      </c>
      <c r="D81" s="32" t="s">
        <v>615</v>
      </c>
      <c r="E81" s="32" t="s">
        <v>616</v>
      </c>
      <c r="F81" s="32" t="s">
        <v>617</v>
      </c>
      <c r="G81" s="32" t="s">
        <v>618</v>
      </c>
      <c r="H81" s="32" t="s">
        <v>619</v>
      </c>
      <c r="I81" s="32" t="s">
        <v>620</v>
      </c>
      <c r="J81" s="32" t="s">
        <v>555</v>
      </c>
      <c r="K81" s="32" t="s">
        <v>621</v>
      </c>
    </row>
    <row r="84" spans="3:11" x14ac:dyDescent="0.2">
      <c r="C84" s="32" t="s">
        <v>12</v>
      </c>
      <c r="D84" s="32" t="s">
        <v>631</v>
      </c>
      <c r="E84" s="32" t="s">
        <v>632</v>
      </c>
      <c r="F84" s="32" t="s">
        <v>633</v>
      </c>
      <c r="G84" s="32" t="s">
        <v>634</v>
      </c>
      <c r="H84" s="32" t="s">
        <v>635</v>
      </c>
      <c r="I84" s="32" t="s">
        <v>636</v>
      </c>
      <c r="J84" s="32" t="s">
        <v>556</v>
      </c>
      <c r="K84" s="32" t="s">
        <v>637</v>
      </c>
    </row>
    <row r="86" spans="3:11" x14ac:dyDescent="0.2">
      <c r="C86" s="32" t="s">
        <v>16</v>
      </c>
    </row>
    <row r="87" spans="3:11" x14ac:dyDescent="0.2">
      <c r="C87" s="32" t="s">
        <v>17</v>
      </c>
      <c r="D87" s="32" t="s">
        <v>638</v>
      </c>
      <c r="E87" s="32" t="s">
        <v>639</v>
      </c>
      <c r="F87" s="32" t="s">
        <v>640</v>
      </c>
      <c r="G87" s="32" t="s">
        <v>641</v>
      </c>
      <c r="H87" s="32" t="s">
        <v>642</v>
      </c>
      <c r="I87" s="32" t="s">
        <v>643</v>
      </c>
      <c r="J87" s="32" t="s">
        <v>622</v>
      </c>
      <c r="K87" s="32" t="s">
        <v>644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46A86-33F5-4347-BBAB-0D58CDB8DD99}">
  <dimension ref="A1:K87"/>
  <sheetViews>
    <sheetView workbookViewId="0"/>
  </sheetViews>
  <sheetFormatPr defaultRowHeight="12.55" x14ac:dyDescent="0.2"/>
  <sheetData>
    <row r="1" spans="1:7" x14ac:dyDescent="0.2">
      <c r="A1" s="32" t="s">
        <v>511</v>
      </c>
      <c r="B1" s="32" t="s">
        <v>18</v>
      </c>
      <c r="C1" s="32" t="s">
        <v>19</v>
      </c>
    </row>
    <row r="2" spans="1:7" x14ac:dyDescent="0.2">
      <c r="G2" s="32" t="s">
        <v>205</v>
      </c>
    </row>
    <row r="3" spans="1:7" x14ac:dyDescent="0.2">
      <c r="G3" s="32" t="s">
        <v>13</v>
      </c>
    </row>
    <row r="4" spans="1:7" x14ac:dyDescent="0.2">
      <c r="G4" s="32" t="s">
        <v>36</v>
      </c>
    </row>
    <row r="5" spans="1:7" x14ac:dyDescent="0.2">
      <c r="A5" s="32" t="s">
        <v>18</v>
      </c>
      <c r="B5" s="32" t="s">
        <v>22</v>
      </c>
    </row>
    <row r="6" spans="1:7" x14ac:dyDescent="0.2">
      <c r="A6" s="32" t="s">
        <v>18</v>
      </c>
      <c r="B6" s="32" t="s">
        <v>37</v>
      </c>
    </row>
    <row r="7" spans="1:7" x14ac:dyDescent="0.2">
      <c r="A7" s="32" t="s">
        <v>18</v>
      </c>
      <c r="B7" s="32" t="s">
        <v>23</v>
      </c>
    </row>
    <row r="8" spans="1:7" x14ac:dyDescent="0.2">
      <c r="A8" s="32" t="s">
        <v>18</v>
      </c>
      <c r="B8" s="32" t="s">
        <v>38</v>
      </c>
    </row>
    <row r="9" spans="1:7" x14ac:dyDescent="0.2">
      <c r="A9" s="32" t="s">
        <v>18</v>
      </c>
      <c r="B9" s="32" t="s">
        <v>24</v>
      </c>
    </row>
    <row r="10" spans="1:7" x14ac:dyDescent="0.2">
      <c r="A10" s="32" t="s">
        <v>18</v>
      </c>
      <c r="B10" s="32" t="s">
        <v>39</v>
      </c>
    </row>
    <row r="11" spans="1:7" x14ac:dyDescent="0.2">
      <c r="A11" s="32" t="s">
        <v>18</v>
      </c>
      <c r="B11" s="32" t="s">
        <v>25</v>
      </c>
    </row>
    <row r="12" spans="1:7" x14ac:dyDescent="0.2">
      <c r="A12" s="32" t="s">
        <v>18</v>
      </c>
      <c r="B12" s="32" t="s">
        <v>40</v>
      </c>
    </row>
    <row r="13" spans="1:7" x14ac:dyDescent="0.2">
      <c r="A13" s="32" t="s">
        <v>18</v>
      </c>
      <c r="B13" s="32" t="s">
        <v>26</v>
      </c>
    </row>
    <row r="14" spans="1:7" x14ac:dyDescent="0.2">
      <c r="A14" s="32" t="s">
        <v>18</v>
      </c>
      <c r="B14" s="32" t="s">
        <v>469</v>
      </c>
    </row>
    <row r="15" spans="1:7" x14ac:dyDescent="0.2">
      <c r="A15" s="32" t="s">
        <v>18</v>
      </c>
      <c r="B15" s="32" t="s">
        <v>213</v>
      </c>
    </row>
    <row r="16" spans="1:7" x14ac:dyDescent="0.2">
      <c r="C16" s="32" t="s">
        <v>41</v>
      </c>
    </row>
    <row r="18" spans="1:11" x14ac:dyDescent="0.2">
      <c r="A18" s="32" t="s">
        <v>21</v>
      </c>
      <c r="D18" s="32" t="s">
        <v>1</v>
      </c>
      <c r="E18" s="32" t="s">
        <v>1</v>
      </c>
      <c r="F18" s="32" t="s">
        <v>2</v>
      </c>
      <c r="G18" s="32" t="s">
        <v>3</v>
      </c>
      <c r="H18" s="32" t="s">
        <v>4</v>
      </c>
      <c r="I18" s="32" t="s">
        <v>2</v>
      </c>
      <c r="J18" s="32" t="s">
        <v>5</v>
      </c>
      <c r="K18" s="32" t="s">
        <v>6</v>
      </c>
    </row>
    <row r="19" spans="1:11" x14ac:dyDescent="0.2">
      <c r="D19" s="32" t="s">
        <v>7</v>
      </c>
      <c r="E19" s="32" t="s">
        <v>8</v>
      </c>
      <c r="F19" s="32" t="s">
        <v>9</v>
      </c>
      <c r="G19" s="32" t="s">
        <v>10</v>
      </c>
      <c r="H19" s="32" t="s">
        <v>8</v>
      </c>
      <c r="I19" s="32" t="s">
        <v>9</v>
      </c>
      <c r="J19" s="32" t="s">
        <v>11</v>
      </c>
      <c r="K19" s="32" t="s">
        <v>7</v>
      </c>
    </row>
    <row r="20" spans="1:11" x14ac:dyDescent="0.2">
      <c r="C20" s="32" t="s">
        <v>14</v>
      </c>
    </row>
    <row r="21" spans="1:11" x14ac:dyDescent="0.2">
      <c r="A21" s="32" t="s">
        <v>148</v>
      </c>
      <c r="B21" s="32" t="s">
        <v>63</v>
      </c>
      <c r="C21" s="32" t="s">
        <v>174</v>
      </c>
      <c r="D21" s="32" t="s">
        <v>214</v>
      </c>
      <c r="E21" s="32" t="s">
        <v>215</v>
      </c>
      <c r="F21" s="32" t="s">
        <v>42</v>
      </c>
      <c r="G21" s="32" t="s">
        <v>216</v>
      </c>
      <c r="H21" s="32" t="s">
        <v>217</v>
      </c>
      <c r="I21" s="32" t="s">
        <v>43</v>
      </c>
      <c r="J21" s="32" t="s">
        <v>44</v>
      </c>
      <c r="K21" s="32" t="s">
        <v>218</v>
      </c>
    </row>
    <row r="22" spans="1:11" x14ac:dyDescent="0.2">
      <c r="A22" s="32" t="s">
        <v>149</v>
      </c>
      <c r="B22" s="32" t="s">
        <v>513</v>
      </c>
      <c r="C22" s="32" t="s">
        <v>175</v>
      </c>
      <c r="D22" s="32" t="s">
        <v>220</v>
      </c>
      <c r="E22" s="32" t="s">
        <v>221</v>
      </c>
      <c r="F22" s="32" t="s">
        <v>45</v>
      </c>
      <c r="G22" s="32" t="s">
        <v>222</v>
      </c>
      <c r="H22" s="32" t="s">
        <v>223</v>
      </c>
      <c r="I22" s="32" t="s">
        <v>46</v>
      </c>
      <c r="J22" s="32" t="s">
        <v>47</v>
      </c>
      <c r="K22" s="32" t="s">
        <v>224</v>
      </c>
    </row>
    <row r="23" spans="1:11" x14ac:dyDescent="0.2">
      <c r="A23" s="32" t="s">
        <v>150</v>
      </c>
      <c r="B23" s="32" t="s">
        <v>219</v>
      </c>
      <c r="C23" s="32" t="s">
        <v>176</v>
      </c>
      <c r="D23" s="32" t="s">
        <v>226</v>
      </c>
      <c r="E23" s="32" t="s">
        <v>227</v>
      </c>
      <c r="F23" s="32" t="s">
        <v>48</v>
      </c>
      <c r="G23" s="32" t="s">
        <v>228</v>
      </c>
      <c r="H23" s="32" t="s">
        <v>229</v>
      </c>
      <c r="I23" s="32" t="s">
        <v>49</v>
      </c>
      <c r="J23" s="32" t="s">
        <v>50</v>
      </c>
      <c r="K23" s="32" t="s">
        <v>230</v>
      </c>
    </row>
    <row r="24" spans="1:11" x14ac:dyDescent="0.2">
      <c r="A24" s="32" t="s">
        <v>151</v>
      </c>
      <c r="B24" s="32" t="s">
        <v>225</v>
      </c>
      <c r="C24" s="32" t="s">
        <v>177</v>
      </c>
      <c r="D24" s="32" t="s">
        <v>232</v>
      </c>
      <c r="E24" s="32" t="s">
        <v>233</v>
      </c>
      <c r="F24" s="32" t="s">
        <v>51</v>
      </c>
      <c r="G24" s="32" t="s">
        <v>234</v>
      </c>
      <c r="H24" s="32" t="s">
        <v>235</v>
      </c>
      <c r="I24" s="32" t="s">
        <v>52</v>
      </c>
      <c r="J24" s="32" t="s">
        <v>53</v>
      </c>
      <c r="K24" s="32" t="s">
        <v>236</v>
      </c>
    </row>
    <row r="25" spans="1:11" x14ac:dyDescent="0.2">
      <c r="A25" s="32" t="s">
        <v>152</v>
      </c>
      <c r="B25" s="32" t="s">
        <v>231</v>
      </c>
      <c r="C25" s="32" t="s">
        <v>178</v>
      </c>
      <c r="D25" s="32" t="s">
        <v>238</v>
      </c>
      <c r="E25" s="32" t="s">
        <v>239</v>
      </c>
      <c r="F25" s="32" t="s">
        <v>54</v>
      </c>
      <c r="G25" s="32" t="s">
        <v>240</v>
      </c>
      <c r="H25" s="32" t="s">
        <v>241</v>
      </c>
      <c r="I25" s="32" t="s">
        <v>55</v>
      </c>
      <c r="J25" s="32" t="s">
        <v>56</v>
      </c>
      <c r="K25" s="32" t="s">
        <v>242</v>
      </c>
    </row>
    <row r="26" spans="1:11" x14ac:dyDescent="0.2">
      <c r="A26" s="32" t="s">
        <v>153</v>
      </c>
      <c r="B26" s="32" t="s">
        <v>237</v>
      </c>
      <c r="C26" s="32" t="s">
        <v>179</v>
      </c>
      <c r="D26" s="32" t="s">
        <v>244</v>
      </c>
      <c r="E26" s="32" t="s">
        <v>245</v>
      </c>
      <c r="F26" s="32" t="s">
        <v>57</v>
      </c>
      <c r="G26" s="32" t="s">
        <v>246</v>
      </c>
      <c r="H26" s="32" t="s">
        <v>247</v>
      </c>
      <c r="I26" s="32" t="s">
        <v>58</v>
      </c>
      <c r="J26" s="32" t="s">
        <v>59</v>
      </c>
      <c r="K26" s="32" t="s">
        <v>248</v>
      </c>
    </row>
    <row r="27" spans="1:11" x14ac:dyDescent="0.2">
      <c r="A27" s="32" t="s">
        <v>154</v>
      </c>
      <c r="B27" s="32" t="s">
        <v>243</v>
      </c>
      <c r="C27" s="32" t="s">
        <v>180</v>
      </c>
      <c r="D27" s="32" t="s">
        <v>250</v>
      </c>
      <c r="E27" s="32" t="s">
        <v>251</v>
      </c>
      <c r="F27" s="32" t="s">
        <v>60</v>
      </c>
      <c r="G27" s="32" t="s">
        <v>252</v>
      </c>
      <c r="H27" s="32" t="s">
        <v>253</v>
      </c>
      <c r="I27" s="32" t="s">
        <v>61</v>
      </c>
      <c r="J27" s="32" t="s">
        <v>62</v>
      </c>
      <c r="K27" s="32" t="s">
        <v>254</v>
      </c>
    </row>
    <row r="28" spans="1:11" x14ac:dyDescent="0.2">
      <c r="A28" s="32" t="s">
        <v>155</v>
      </c>
      <c r="B28" s="32" t="s">
        <v>249</v>
      </c>
      <c r="C28" s="32" t="s">
        <v>181</v>
      </c>
      <c r="D28" s="32" t="s">
        <v>256</v>
      </c>
      <c r="E28" s="32" t="s">
        <v>257</v>
      </c>
      <c r="F28" s="32" t="s">
        <v>64</v>
      </c>
      <c r="G28" s="32" t="s">
        <v>258</v>
      </c>
      <c r="H28" s="32" t="s">
        <v>259</v>
      </c>
      <c r="I28" s="32" t="s">
        <v>65</v>
      </c>
      <c r="J28" s="32" t="s">
        <v>66</v>
      </c>
      <c r="K28" s="32" t="s">
        <v>260</v>
      </c>
    </row>
    <row r="29" spans="1:11" x14ac:dyDescent="0.2">
      <c r="A29" s="32" t="s">
        <v>156</v>
      </c>
      <c r="B29" s="32" t="s">
        <v>255</v>
      </c>
      <c r="C29" s="32" t="s">
        <v>182</v>
      </c>
      <c r="D29" s="32" t="s">
        <v>415</v>
      </c>
      <c r="E29" s="32" t="s">
        <v>416</v>
      </c>
      <c r="F29" s="32" t="s">
        <v>67</v>
      </c>
      <c r="G29" s="32" t="s">
        <v>417</v>
      </c>
      <c r="H29" s="32" t="s">
        <v>418</v>
      </c>
      <c r="I29" s="32" t="s">
        <v>68</v>
      </c>
      <c r="J29" s="32" t="s">
        <v>69</v>
      </c>
      <c r="K29" s="32" t="s">
        <v>419</v>
      </c>
    </row>
    <row r="30" spans="1:11" x14ac:dyDescent="0.2">
      <c r="C30" s="32" t="s">
        <v>15</v>
      </c>
      <c r="D30" s="32" t="s">
        <v>514</v>
      </c>
      <c r="E30" s="32" t="s">
        <v>515</v>
      </c>
      <c r="F30" s="32" t="s">
        <v>516</v>
      </c>
      <c r="G30" s="32" t="s">
        <v>517</v>
      </c>
      <c r="H30" s="32" t="s">
        <v>518</v>
      </c>
      <c r="I30" s="32" t="s">
        <v>519</v>
      </c>
      <c r="J30" s="32" t="s">
        <v>70</v>
      </c>
      <c r="K30" s="32" t="s">
        <v>520</v>
      </c>
    </row>
    <row r="32" spans="1:11" x14ac:dyDescent="0.2">
      <c r="C32" s="32" t="s">
        <v>207</v>
      </c>
    </row>
    <row r="33" spans="1:11" x14ac:dyDescent="0.2">
      <c r="C33" s="32" t="s">
        <v>208</v>
      </c>
    </row>
    <row r="34" spans="1:11" x14ac:dyDescent="0.2">
      <c r="A34" s="32" t="s">
        <v>157</v>
      </c>
      <c r="B34" s="32" t="s">
        <v>120</v>
      </c>
      <c r="C34" s="32" t="s">
        <v>183</v>
      </c>
      <c r="D34" s="32" t="s">
        <v>261</v>
      </c>
      <c r="E34" s="32" t="s">
        <v>262</v>
      </c>
      <c r="F34" s="32" t="s">
        <v>71</v>
      </c>
      <c r="G34" s="32" t="s">
        <v>263</v>
      </c>
      <c r="H34" s="32" t="s">
        <v>264</v>
      </c>
      <c r="I34" s="32" t="s">
        <v>72</v>
      </c>
      <c r="J34" s="32" t="s">
        <v>73</v>
      </c>
      <c r="K34" s="32" t="s">
        <v>265</v>
      </c>
    </row>
    <row r="35" spans="1:11" x14ac:dyDescent="0.2">
      <c r="A35" s="32" t="s">
        <v>158</v>
      </c>
      <c r="B35" s="32" t="s">
        <v>121</v>
      </c>
      <c r="C35" s="32" t="s">
        <v>184</v>
      </c>
      <c r="D35" s="32" t="s">
        <v>266</v>
      </c>
      <c r="E35" s="32" t="s">
        <v>267</v>
      </c>
      <c r="F35" s="32" t="s">
        <v>74</v>
      </c>
      <c r="G35" s="32" t="s">
        <v>268</v>
      </c>
      <c r="H35" s="32" t="s">
        <v>269</v>
      </c>
      <c r="I35" s="32" t="s">
        <v>75</v>
      </c>
      <c r="J35" s="32" t="s">
        <v>76</v>
      </c>
      <c r="K35" s="32" t="s">
        <v>270</v>
      </c>
    </row>
    <row r="36" spans="1:11" x14ac:dyDescent="0.2">
      <c r="A36" s="32" t="s">
        <v>159</v>
      </c>
      <c r="B36" s="32" t="s">
        <v>122</v>
      </c>
      <c r="C36" s="32" t="s">
        <v>185</v>
      </c>
      <c r="D36" s="32" t="s">
        <v>271</v>
      </c>
      <c r="E36" s="32" t="s">
        <v>272</v>
      </c>
      <c r="F36" s="32" t="s">
        <v>77</v>
      </c>
      <c r="G36" s="32" t="s">
        <v>273</v>
      </c>
      <c r="H36" s="32" t="s">
        <v>274</v>
      </c>
      <c r="I36" s="32" t="s">
        <v>78</v>
      </c>
      <c r="J36" s="32" t="s">
        <v>79</v>
      </c>
      <c r="K36" s="32" t="s">
        <v>275</v>
      </c>
    </row>
    <row r="37" spans="1:11" x14ac:dyDescent="0.2">
      <c r="A37" s="32" t="s">
        <v>172</v>
      </c>
      <c r="B37" s="32" t="s">
        <v>123</v>
      </c>
      <c r="C37" s="32" t="s">
        <v>198</v>
      </c>
      <c r="D37" s="32" t="s">
        <v>276</v>
      </c>
      <c r="E37" s="32" t="s">
        <v>277</v>
      </c>
      <c r="F37" s="32" t="s">
        <v>134</v>
      </c>
      <c r="G37" s="32" t="s">
        <v>278</v>
      </c>
      <c r="H37" s="32" t="s">
        <v>279</v>
      </c>
      <c r="I37" s="32" t="s">
        <v>135</v>
      </c>
      <c r="J37" s="32" t="s">
        <v>80</v>
      </c>
      <c r="K37" s="32" t="s">
        <v>280</v>
      </c>
    </row>
    <row r="38" spans="1:11" x14ac:dyDescent="0.2">
      <c r="A38" s="32" t="s">
        <v>281</v>
      </c>
      <c r="B38" s="32" t="s">
        <v>124</v>
      </c>
      <c r="C38" s="32" t="s">
        <v>283</v>
      </c>
      <c r="D38" s="32" t="s">
        <v>284</v>
      </c>
      <c r="E38" s="32" t="s">
        <v>285</v>
      </c>
      <c r="F38" s="32" t="s">
        <v>286</v>
      </c>
      <c r="G38" s="32" t="s">
        <v>287</v>
      </c>
      <c r="H38" s="32" t="s">
        <v>288</v>
      </c>
      <c r="I38" s="32" t="s">
        <v>289</v>
      </c>
      <c r="J38" s="32" t="s">
        <v>136</v>
      </c>
      <c r="K38" s="32" t="s">
        <v>290</v>
      </c>
    </row>
    <row r="39" spans="1:11" x14ac:dyDescent="0.2">
      <c r="A39" s="32" t="s">
        <v>291</v>
      </c>
      <c r="B39" s="32" t="s">
        <v>282</v>
      </c>
      <c r="C39" s="32" t="s">
        <v>293</v>
      </c>
      <c r="D39" s="32" t="s">
        <v>294</v>
      </c>
      <c r="E39" s="32" t="s">
        <v>295</v>
      </c>
      <c r="F39" s="32" t="s">
        <v>296</v>
      </c>
      <c r="G39" s="32" t="s">
        <v>297</v>
      </c>
      <c r="H39" s="32" t="s">
        <v>298</v>
      </c>
      <c r="I39" s="32" t="s">
        <v>299</v>
      </c>
      <c r="J39" s="32" t="s">
        <v>300</v>
      </c>
      <c r="K39" s="32" t="s">
        <v>301</v>
      </c>
    </row>
    <row r="40" spans="1:11" x14ac:dyDescent="0.2">
      <c r="A40" s="32" t="s">
        <v>160</v>
      </c>
      <c r="B40" s="32" t="s">
        <v>292</v>
      </c>
      <c r="C40" s="32" t="s">
        <v>186</v>
      </c>
      <c r="D40" s="32" t="s">
        <v>303</v>
      </c>
      <c r="E40" s="32" t="s">
        <v>304</v>
      </c>
      <c r="F40" s="32" t="s">
        <v>81</v>
      </c>
      <c r="G40" s="32" t="s">
        <v>305</v>
      </c>
      <c r="H40" s="32" t="s">
        <v>306</v>
      </c>
      <c r="I40" s="32" t="s">
        <v>82</v>
      </c>
      <c r="J40" s="32" t="s">
        <v>83</v>
      </c>
      <c r="K40" s="32" t="s">
        <v>307</v>
      </c>
    </row>
    <row r="41" spans="1:11" x14ac:dyDescent="0.2">
      <c r="A41" s="32" t="s">
        <v>161</v>
      </c>
      <c r="B41" s="32" t="s">
        <v>302</v>
      </c>
      <c r="C41" s="32" t="s">
        <v>187</v>
      </c>
      <c r="D41" s="32" t="s">
        <v>420</v>
      </c>
      <c r="E41" s="32" t="s">
        <v>421</v>
      </c>
      <c r="F41" s="32" t="s">
        <v>84</v>
      </c>
      <c r="G41" s="32" t="s">
        <v>422</v>
      </c>
      <c r="H41" s="32" t="s">
        <v>423</v>
      </c>
      <c r="I41" s="32" t="s">
        <v>85</v>
      </c>
      <c r="J41" s="32" t="s">
        <v>86</v>
      </c>
      <c r="K41" s="32" t="s">
        <v>424</v>
      </c>
    </row>
    <row r="42" spans="1:11" x14ac:dyDescent="0.2">
      <c r="B42" s="32" t="s">
        <v>20</v>
      </c>
      <c r="C42" s="32" t="s">
        <v>0</v>
      </c>
      <c r="D42" s="32" t="s">
        <v>474</v>
      </c>
      <c r="E42" s="32" t="s">
        <v>475</v>
      </c>
      <c r="F42" s="32" t="s">
        <v>476</v>
      </c>
      <c r="G42" s="32" t="s">
        <v>477</v>
      </c>
      <c r="H42" s="32" t="s">
        <v>478</v>
      </c>
      <c r="I42" s="32" t="s">
        <v>479</v>
      </c>
      <c r="J42" s="32" t="s">
        <v>87</v>
      </c>
      <c r="K42" s="32" t="s">
        <v>480</v>
      </c>
    </row>
    <row r="44" spans="1:11" x14ac:dyDescent="0.2">
      <c r="C44" s="32" t="s">
        <v>209</v>
      </c>
    </row>
    <row r="45" spans="1:11" x14ac:dyDescent="0.2">
      <c r="A45" s="32" t="s">
        <v>173</v>
      </c>
      <c r="B45" s="32" t="s">
        <v>131</v>
      </c>
      <c r="C45" s="32" t="s">
        <v>199</v>
      </c>
      <c r="D45" s="32" t="s">
        <v>308</v>
      </c>
      <c r="E45" s="32" t="s">
        <v>309</v>
      </c>
      <c r="F45" s="32" t="s">
        <v>143</v>
      </c>
      <c r="G45" s="32" t="s">
        <v>425</v>
      </c>
      <c r="H45" s="32" t="s">
        <v>310</v>
      </c>
      <c r="I45" s="32" t="s">
        <v>144</v>
      </c>
      <c r="J45" s="32" t="s">
        <v>88</v>
      </c>
      <c r="K45" s="32" t="s">
        <v>464</v>
      </c>
    </row>
    <row r="46" spans="1:11" x14ac:dyDescent="0.2">
      <c r="A46" s="32" t="s">
        <v>311</v>
      </c>
      <c r="B46" s="32" t="s">
        <v>623</v>
      </c>
      <c r="C46" s="32" t="s">
        <v>313</v>
      </c>
      <c r="D46" s="32" t="s">
        <v>314</v>
      </c>
      <c r="E46" s="32" t="s">
        <v>315</v>
      </c>
      <c r="F46" s="32" t="s">
        <v>316</v>
      </c>
      <c r="G46" s="32" t="s">
        <v>573</v>
      </c>
      <c r="H46" s="32" t="s">
        <v>317</v>
      </c>
      <c r="I46" s="32" t="s">
        <v>318</v>
      </c>
      <c r="J46" s="32" t="s">
        <v>145</v>
      </c>
      <c r="K46" s="32" t="s">
        <v>465</v>
      </c>
    </row>
    <row r="47" spans="1:11" x14ac:dyDescent="0.2">
      <c r="A47" s="32" t="s">
        <v>319</v>
      </c>
      <c r="B47" s="32" t="s">
        <v>128</v>
      </c>
      <c r="C47" s="32" t="s">
        <v>320</v>
      </c>
      <c r="D47" s="32" t="s">
        <v>321</v>
      </c>
      <c r="E47" s="32" t="s">
        <v>322</v>
      </c>
      <c r="F47" s="32" t="s">
        <v>323</v>
      </c>
      <c r="G47" s="32" t="s">
        <v>324</v>
      </c>
      <c r="H47" s="32" t="s">
        <v>325</v>
      </c>
      <c r="I47" s="32" t="s">
        <v>326</v>
      </c>
      <c r="J47" s="32" t="s">
        <v>327</v>
      </c>
      <c r="K47" s="32" t="s">
        <v>466</v>
      </c>
    </row>
    <row r="48" spans="1:11" x14ac:dyDescent="0.2">
      <c r="A48" s="32" t="s">
        <v>162</v>
      </c>
      <c r="B48" s="32" t="s">
        <v>312</v>
      </c>
      <c r="C48" s="32" t="s">
        <v>188</v>
      </c>
      <c r="D48" s="32" t="s">
        <v>328</v>
      </c>
      <c r="E48" s="32" t="s">
        <v>329</v>
      </c>
      <c r="F48" s="32" t="s">
        <v>89</v>
      </c>
      <c r="G48" s="32" t="s">
        <v>330</v>
      </c>
      <c r="H48" s="32" t="s">
        <v>331</v>
      </c>
      <c r="I48" s="32" t="s">
        <v>90</v>
      </c>
      <c r="J48" s="32" t="s">
        <v>91</v>
      </c>
      <c r="K48" s="32" t="s">
        <v>467</v>
      </c>
    </row>
    <row r="49" spans="1:11" x14ac:dyDescent="0.2">
      <c r="A49" s="32" t="s">
        <v>481</v>
      </c>
      <c r="B49" s="32" t="s">
        <v>129</v>
      </c>
      <c r="C49" s="32" t="s">
        <v>482</v>
      </c>
      <c r="D49" s="32" t="s">
        <v>483</v>
      </c>
      <c r="E49" s="32" t="s">
        <v>484</v>
      </c>
      <c r="F49" s="32" t="s">
        <v>485</v>
      </c>
      <c r="G49" s="32" t="s">
        <v>486</v>
      </c>
      <c r="H49" s="32" t="s">
        <v>487</v>
      </c>
      <c r="I49" s="32" t="s">
        <v>488</v>
      </c>
      <c r="J49" s="32" t="s">
        <v>92</v>
      </c>
      <c r="K49" s="32" t="s">
        <v>489</v>
      </c>
    </row>
    <row r="50" spans="1:11" x14ac:dyDescent="0.2">
      <c r="A50" s="32" t="s">
        <v>574</v>
      </c>
      <c r="B50" s="32" t="s">
        <v>130</v>
      </c>
      <c r="C50" s="32" t="s">
        <v>575</v>
      </c>
      <c r="D50" s="32" t="s">
        <v>576</v>
      </c>
      <c r="E50" s="32" t="s">
        <v>577</v>
      </c>
      <c r="F50" s="32" t="s">
        <v>578</v>
      </c>
      <c r="G50" s="32" t="s">
        <v>579</v>
      </c>
      <c r="H50" s="32" t="s">
        <v>580</v>
      </c>
      <c r="I50" s="32" t="s">
        <v>581</v>
      </c>
      <c r="J50" s="32" t="s">
        <v>490</v>
      </c>
      <c r="K50" s="32" t="s">
        <v>582</v>
      </c>
    </row>
    <row r="51" spans="1:11" x14ac:dyDescent="0.2">
      <c r="B51" s="32" t="s">
        <v>20</v>
      </c>
      <c r="C51" s="32" t="s">
        <v>0</v>
      </c>
      <c r="D51" s="32" t="s">
        <v>624</v>
      </c>
      <c r="E51" s="32" t="s">
        <v>625</v>
      </c>
      <c r="F51" s="32" t="s">
        <v>626</v>
      </c>
      <c r="G51" s="32" t="s">
        <v>627</v>
      </c>
      <c r="H51" s="32" t="s">
        <v>628</v>
      </c>
      <c r="I51" s="32" t="s">
        <v>629</v>
      </c>
      <c r="J51" s="32" t="s">
        <v>583</v>
      </c>
      <c r="K51" s="32" t="s">
        <v>630</v>
      </c>
    </row>
    <row r="53" spans="1:11" x14ac:dyDescent="0.2">
      <c r="C53" s="32" t="s">
        <v>210</v>
      </c>
    </row>
    <row r="54" spans="1:11" x14ac:dyDescent="0.2">
      <c r="A54" s="32" t="s">
        <v>163</v>
      </c>
      <c r="B54" s="32" t="s">
        <v>125</v>
      </c>
      <c r="C54" s="32" t="s">
        <v>189</v>
      </c>
      <c r="D54" s="32" t="s">
        <v>333</v>
      </c>
      <c r="E54" s="32" t="s">
        <v>334</v>
      </c>
      <c r="F54" s="32" t="s">
        <v>93</v>
      </c>
      <c r="G54" s="32" t="s">
        <v>335</v>
      </c>
      <c r="H54" s="32" t="s">
        <v>336</v>
      </c>
      <c r="I54" s="32" t="s">
        <v>94</v>
      </c>
      <c r="J54" s="32" t="s">
        <v>95</v>
      </c>
      <c r="K54" s="32" t="s">
        <v>337</v>
      </c>
    </row>
    <row r="55" spans="1:11" x14ac:dyDescent="0.2">
      <c r="A55" s="32" t="s">
        <v>164</v>
      </c>
      <c r="B55" s="32" t="s">
        <v>332</v>
      </c>
      <c r="C55" s="32" t="s">
        <v>190</v>
      </c>
      <c r="D55" s="32" t="s">
        <v>338</v>
      </c>
      <c r="E55" s="32" t="s">
        <v>339</v>
      </c>
      <c r="F55" s="32" t="s">
        <v>96</v>
      </c>
      <c r="G55" s="32" t="s">
        <v>340</v>
      </c>
      <c r="H55" s="32" t="s">
        <v>341</v>
      </c>
      <c r="I55" s="32" t="s">
        <v>97</v>
      </c>
      <c r="J55" s="32" t="s">
        <v>98</v>
      </c>
      <c r="K55" s="32" t="s">
        <v>342</v>
      </c>
    </row>
    <row r="56" spans="1:11" x14ac:dyDescent="0.2">
      <c r="A56" s="32" t="s">
        <v>165</v>
      </c>
      <c r="B56" s="32" t="s">
        <v>126</v>
      </c>
      <c r="C56" s="32" t="s">
        <v>191</v>
      </c>
      <c r="D56" s="32" t="s">
        <v>343</v>
      </c>
      <c r="E56" s="32" t="s">
        <v>344</v>
      </c>
      <c r="F56" s="32" t="s">
        <v>99</v>
      </c>
      <c r="G56" s="32" t="s">
        <v>345</v>
      </c>
      <c r="H56" s="32" t="s">
        <v>346</v>
      </c>
      <c r="I56" s="32" t="s">
        <v>100</v>
      </c>
      <c r="J56" s="32" t="s">
        <v>101</v>
      </c>
      <c r="K56" s="32" t="s">
        <v>347</v>
      </c>
    </row>
    <row r="57" spans="1:11" x14ac:dyDescent="0.2">
      <c r="A57" s="32" t="s">
        <v>166</v>
      </c>
      <c r="B57" s="32" t="s">
        <v>127</v>
      </c>
      <c r="C57" s="32" t="s">
        <v>192</v>
      </c>
      <c r="D57" s="32" t="s">
        <v>349</v>
      </c>
      <c r="E57" s="32" t="s">
        <v>350</v>
      </c>
      <c r="F57" s="32" t="s">
        <v>102</v>
      </c>
      <c r="G57" s="32" t="s">
        <v>351</v>
      </c>
      <c r="H57" s="32" t="s">
        <v>352</v>
      </c>
      <c r="I57" s="32" t="s">
        <v>103</v>
      </c>
      <c r="J57" s="32" t="s">
        <v>104</v>
      </c>
      <c r="K57" s="32" t="s">
        <v>353</v>
      </c>
    </row>
    <row r="58" spans="1:11" x14ac:dyDescent="0.2">
      <c r="A58" s="32" t="s">
        <v>491</v>
      </c>
      <c r="B58" s="32" t="s">
        <v>119</v>
      </c>
      <c r="C58" s="32" t="s">
        <v>492</v>
      </c>
      <c r="D58" s="32" t="s">
        <v>493</v>
      </c>
      <c r="E58" s="32" t="s">
        <v>494</v>
      </c>
      <c r="F58" s="32" t="s">
        <v>495</v>
      </c>
      <c r="G58" s="32" t="s">
        <v>496</v>
      </c>
      <c r="H58" s="32" t="s">
        <v>497</v>
      </c>
      <c r="I58" s="32" t="s">
        <v>498</v>
      </c>
      <c r="J58" s="32" t="s">
        <v>105</v>
      </c>
      <c r="K58" s="32" t="s">
        <v>499</v>
      </c>
    </row>
    <row r="59" spans="1:11" x14ac:dyDescent="0.2">
      <c r="A59" s="32" t="s">
        <v>526</v>
      </c>
      <c r="B59" s="32" t="s">
        <v>348</v>
      </c>
      <c r="C59" s="32" t="s">
        <v>527</v>
      </c>
      <c r="D59" s="32" t="s">
        <v>528</v>
      </c>
      <c r="E59" s="32" t="s">
        <v>529</v>
      </c>
      <c r="F59" s="32" t="s">
        <v>530</v>
      </c>
      <c r="G59" s="32" t="s">
        <v>531</v>
      </c>
      <c r="H59" s="32" t="s">
        <v>532</v>
      </c>
      <c r="I59" s="32" t="s">
        <v>533</v>
      </c>
      <c r="J59" s="32" t="s">
        <v>106</v>
      </c>
      <c r="K59" s="32" t="s">
        <v>534</v>
      </c>
    </row>
    <row r="60" spans="1:11" x14ac:dyDescent="0.2">
      <c r="B60" s="32" t="s">
        <v>20</v>
      </c>
      <c r="C60" s="32" t="s">
        <v>0</v>
      </c>
      <c r="D60" s="32" t="s">
        <v>584</v>
      </c>
      <c r="E60" s="32" t="s">
        <v>585</v>
      </c>
      <c r="F60" s="32" t="s">
        <v>586</v>
      </c>
      <c r="G60" s="32" t="s">
        <v>587</v>
      </c>
      <c r="H60" s="32" t="s">
        <v>588</v>
      </c>
      <c r="I60" s="32" t="s">
        <v>589</v>
      </c>
      <c r="J60" s="32" t="s">
        <v>535</v>
      </c>
      <c r="K60" s="32" t="s">
        <v>590</v>
      </c>
    </row>
    <row r="62" spans="1:11" x14ac:dyDescent="0.2">
      <c r="C62" s="32" t="s">
        <v>211</v>
      </c>
    </row>
    <row r="63" spans="1:11" x14ac:dyDescent="0.2">
      <c r="A63" s="32" t="s">
        <v>167</v>
      </c>
      <c r="B63" s="32" t="s">
        <v>354</v>
      </c>
      <c r="C63" s="32" t="s">
        <v>193</v>
      </c>
      <c r="D63" s="32" t="s">
        <v>357</v>
      </c>
      <c r="E63" s="32" t="s">
        <v>358</v>
      </c>
      <c r="F63" s="32" t="s">
        <v>107</v>
      </c>
      <c r="G63" s="32" t="s">
        <v>359</v>
      </c>
      <c r="H63" s="32" t="s">
        <v>360</v>
      </c>
      <c r="I63" s="32" t="s">
        <v>108</v>
      </c>
      <c r="J63" s="32" t="s">
        <v>109</v>
      </c>
      <c r="K63" s="32" t="s">
        <v>361</v>
      </c>
    </row>
    <row r="64" spans="1:11" x14ac:dyDescent="0.2">
      <c r="A64" s="32" t="s">
        <v>168</v>
      </c>
      <c r="B64" s="32" t="s">
        <v>355</v>
      </c>
      <c r="C64" s="32" t="s">
        <v>194</v>
      </c>
      <c r="D64" s="32" t="s">
        <v>363</v>
      </c>
      <c r="E64" s="32" t="s">
        <v>364</v>
      </c>
      <c r="F64" s="32" t="s">
        <v>110</v>
      </c>
      <c r="G64" s="32" t="s">
        <v>365</v>
      </c>
      <c r="H64" s="32" t="s">
        <v>366</v>
      </c>
      <c r="I64" s="32" t="s">
        <v>111</v>
      </c>
      <c r="J64" s="32" t="s">
        <v>112</v>
      </c>
      <c r="K64" s="32" t="s">
        <v>367</v>
      </c>
    </row>
    <row r="65" spans="1:11" x14ac:dyDescent="0.2">
      <c r="A65" s="32" t="s">
        <v>169</v>
      </c>
      <c r="B65" s="32" t="s">
        <v>356</v>
      </c>
      <c r="C65" s="32" t="s">
        <v>195</v>
      </c>
      <c r="D65" s="32" t="s">
        <v>369</v>
      </c>
      <c r="E65" s="32" t="s">
        <v>370</v>
      </c>
      <c r="F65" s="32" t="s">
        <v>137</v>
      </c>
      <c r="G65" s="32" t="s">
        <v>371</v>
      </c>
      <c r="H65" s="32" t="s">
        <v>372</v>
      </c>
      <c r="I65" s="32" t="s">
        <v>138</v>
      </c>
      <c r="J65" s="32" t="s">
        <v>113</v>
      </c>
      <c r="K65" s="32" t="s">
        <v>373</v>
      </c>
    </row>
    <row r="66" spans="1:11" x14ac:dyDescent="0.2">
      <c r="A66" s="32" t="s">
        <v>500</v>
      </c>
      <c r="B66" s="32" t="s">
        <v>362</v>
      </c>
      <c r="C66" s="32" t="s">
        <v>501</v>
      </c>
      <c r="D66" s="32" t="s">
        <v>502</v>
      </c>
      <c r="E66" s="32" t="s">
        <v>503</v>
      </c>
      <c r="F66" s="32" t="s">
        <v>504</v>
      </c>
      <c r="G66" s="32" t="s">
        <v>505</v>
      </c>
      <c r="H66" s="32" t="s">
        <v>506</v>
      </c>
      <c r="I66" s="32" t="s">
        <v>507</v>
      </c>
      <c r="J66" s="32" t="s">
        <v>139</v>
      </c>
      <c r="K66" s="32" t="s">
        <v>508</v>
      </c>
    </row>
    <row r="67" spans="1:11" x14ac:dyDescent="0.2">
      <c r="A67" s="32" t="s">
        <v>536</v>
      </c>
      <c r="B67" s="32" t="s">
        <v>368</v>
      </c>
      <c r="C67" s="32" t="s">
        <v>537</v>
      </c>
      <c r="D67" s="32" t="s">
        <v>538</v>
      </c>
      <c r="E67" s="32" t="s">
        <v>539</v>
      </c>
      <c r="F67" s="32" t="s">
        <v>540</v>
      </c>
      <c r="G67" s="32" t="s">
        <v>591</v>
      </c>
      <c r="H67" s="32" t="s">
        <v>541</v>
      </c>
      <c r="I67" s="32" t="s">
        <v>542</v>
      </c>
      <c r="J67" s="32" t="s">
        <v>509</v>
      </c>
      <c r="K67" s="32" t="s">
        <v>543</v>
      </c>
    </row>
    <row r="68" spans="1:11" x14ac:dyDescent="0.2">
      <c r="C68" s="32" t="s">
        <v>0</v>
      </c>
      <c r="D68" s="32" t="s">
        <v>592</v>
      </c>
      <c r="E68" s="32" t="s">
        <v>593</v>
      </c>
      <c r="F68" s="32" t="s">
        <v>594</v>
      </c>
      <c r="G68" s="32" t="s">
        <v>595</v>
      </c>
      <c r="H68" s="32" t="s">
        <v>596</v>
      </c>
      <c r="I68" s="32" t="s">
        <v>597</v>
      </c>
      <c r="J68" s="32" t="s">
        <v>544</v>
      </c>
      <c r="K68" s="32" t="s">
        <v>598</v>
      </c>
    </row>
    <row r="70" spans="1:11" x14ac:dyDescent="0.2">
      <c r="C70" s="32" t="s">
        <v>212</v>
      </c>
    </row>
    <row r="71" spans="1:11" x14ac:dyDescent="0.2">
      <c r="A71" s="32" t="s">
        <v>170</v>
      </c>
      <c r="B71" s="32" t="s">
        <v>374</v>
      </c>
      <c r="C71" s="32" t="s">
        <v>196</v>
      </c>
      <c r="D71" s="32" t="s">
        <v>377</v>
      </c>
      <c r="E71" s="32" t="s">
        <v>378</v>
      </c>
      <c r="F71" s="32" t="s">
        <v>114</v>
      </c>
      <c r="G71" s="32" t="s">
        <v>379</v>
      </c>
      <c r="H71" s="32" t="s">
        <v>380</v>
      </c>
      <c r="I71" s="32" t="s">
        <v>115</v>
      </c>
      <c r="J71" s="32" t="s">
        <v>116</v>
      </c>
      <c r="K71" s="32" t="s">
        <v>381</v>
      </c>
    </row>
    <row r="72" spans="1:11" x14ac:dyDescent="0.2">
      <c r="A72" s="32" t="s">
        <v>171</v>
      </c>
      <c r="B72" s="32" t="s">
        <v>375</v>
      </c>
      <c r="C72" s="32" t="s">
        <v>197</v>
      </c>
      <c r="D72" s="32" t="s">
        <v>383</v>
      </c>
      <c r="E72" s="32" t="s">
        <v>384</v>
      </c>
      <c r="F72" s="32" t="s">
        <v>140</v>
      </c>
      <c r="G72" s="32" t="s">
        <v>385</v>
      </c>
      <c r="H72" s="32" t="s">
        <v>386</v>
      </c>
      <c r="I72" s="32" t="s">
        <v>141</v>
      </c>
      <c r="J72" s="32" t="s">
        <v>117</v>
      </c>
      <c r="K72" s="32" t="s">
        <v>387</v>
      </c>
    </row>
    <row r="73" spans="1:11" x14ac:dyDescent="0.2">
      <c r="A73" s="32" t="s">
        <v>200</v>
      </c>
      <c r="B73" s="32" t="s">
        <v>376</v>
      </c>
      <c r="C73" s="32" t="s">
        <v>201</v>
      </c>
      <c r="D73" s="32" t="s">
        <v>389</v>
      </c>
      <c r="E73" s="32" t="s">
        <v>390</v>
      </c>
      <c r="F73" s="32" t="s">
        <v>202</v>
      </c>
      <c r="G73" s="32" t="s">
        <v>391</v>
      </c>
      <c r="H73" s="32" t="s">
        <v>392</v>
      </c>
      <c r="I73" s="32" t="s">
        <v>203</v>
      </c>
      <c r="J73" s="32" t="s">
        <v>142</v>
      </c>
      <c r="K73" s="32" t="s">
        <v>393</v>
      </c>
    </row>
    <row r="74" spans="1:11" x14ac:dyDescent="0.2">
      <c r="A74" s="32" t="s">
        <v>394</v>
      </c>
      <c r="B74" s="32" t="s">
        <v>382</v>
      </c>
      <c r="C74" s="32" t="s">
        <v>395</v>
      </c>
      <c r="D74" s="32" t="s">
        <v>396</v>
      </c>
      <c r="E74" s="32" t="s">
        <v>397</v>
      </c>
      <c r="F74" s="32" t="s">
        <v>398</v>
      </c>
      <c r="G74" s="32" t="s">
        <v>399</v>
      </c>
      <c r="H74" s="32" t="s">
        <v>400</v>
      </c>
      <c r="I74" s="32" t="s">
        <v>401</v>
      </c>
      <c r="J74" s="32" t="s">
        <v>146</v>
      </c>
      <c r="K74" s="32" t="s">
        <v>402</v>
      </c>
    </row>
    <row r="75" spans="1:11" x14ac:dyDescent="0.2">
      <c r="A75" s="32" t="s">
        <v>403</v>
      </c>
      <c r="B75" s="32" t="s">
        <v>388</v>
      </c>
      <c r="C75" s="32" t="s">
        <v>404</v>
      </c>
      <c r="D75" s="32" t="s">
        <v>405</v>
      </c>
      <c r="E75" s="32" t="s">
        <v>406</v>
      </c>
      <c r="F75" s="32" t="s">
        <v>407</v>
      </c>
      <c r="G75" s="32" t="s">
        <v>408</v>
      </c>
      <c r="H75" s="32" t="s">
        <v>409</v>
      </c>
      <c r="I75" s="32" t="s">
        <v>410</v>
      </c>
      <c r="J75" s="32" t="s">
        <v>411</v>
      </c>
      <c r="K75" s="32" t="s">
        <v>412</v>
      </c>
    </row>
    <row r="76" spans="1:11" x14ac:dyDescent="0.2">
      <c r="A76" s="32" t="s">
        <v>545</v>
      </c>
      <c r="B76" s="32" t="s">
        <v>413</v>
      </c>
      <c r="C76" s="32" t="s">
        <v>546</v>
      </c>
      <c r="D76" s="32" t="s">
        <v>547</v>
      </c>
      <c r="E76" s="32" t="s">
        <v>548</v>
      </c>
      <c r="F76" s="32" t="s">
        <v>549</v>
      </c>
      <c r="G76" s="32" t="s">
        <v>550</v>
      </c>
      <c r="H76" s="32" t="s">
        <v>551</v>
      </c>
      <c r="I76" s="32" t="s">
        <v>552</v>
      </c>
      <c r="J76" s="32" t="s">
        <v>118</v>
      </c>
      <c r="K76" s="32" t="s">
        <v>553</v>
      </c>
    </row>
    <row r="77" spans="1:11" x14ac:dyDescent="0.2">
      <c r="C77" s="32" t="s">
        <v>0</v>
      </c>
      <c r="D77" s="32" t="s">
        <v>599</v>
      </c>
      <c r="E77" s="32" t="s">
        <v>600</v>
      </c>
      <c r="F77" s="32" t="s">
        <v>601</v>
      </c>
      <c r="G77" s="32" t="s">
        <v>602</v>
      </c>
      <c r="H77" s="32" t="s">
        <v>603</v>
      </c>
      <c r="I77" s="32" t="s">
        <v>604</v>
      </c>
      <c r="J77" s="32" t="s">
        <v>554</v>
      </c>
      <c r="K77" s="32" t="s">
        <v>605</v>
      </c>
    </row>
    <row r="79" spans="1:11" x14ac:dyDescent="0.2">
      <c r="C79" s="32" t="s">
        <v>147</v>
      </c>
    </row>
    <row r="80" spans="1:11" x14ac:dyDescent="0.2">
      <c r="A80" s="32" t="s">
        <v>606</v>
      </c>
      <c r="B80" s="32" t="s">
        <v>132</v>
      </c>
      <c r="C80" s="32" t="s">
        <v>607</v>
      </c>
      <c r="D80" s="32" t="s">
        <v>608</v>
      </c>
      <c r="E80" s="32" t="s">
        <v>609</v>
      </c>
      <c r="F80" s="32" t="s">
        <v>610</v>
      </c>
      <c r="G80" s="32" t="s">
        <v>611</v>
      </c>
      <c r="H80" s="32" t="s">
        <v>612</v>
      </c>
      <c r="I80" s="32" t="s">
        <v>613</v>
      </c>
      <c r="J80" s="32" t="s">
        <v>512</v>
      </c>
      <c r="K80" s="32" t="s">
        <v>614</v>
      </c>
    </row>
    <row r="81" spans="3:11" x14ac:dyDescent="0.2">
      <c r="C81" s="32" t="s">
        <v>0</v>
      </c>
      <c r="D81" s="32" t="s">
        <v>615</v>
      </c>
      <c r="E81" s="32" t="s">
        <v>616</v>
      </c>
      <c r="F81" s="32" t="s">
        <v>617</v>
      </c>
      <c r="G81" s="32" t="s">
        <v>618</v>
      </c>
      <c r="H81" s="32" t="s">
        <v>619</v>
      </c>
      <c r="I81" s="32" t="s">
        <v>620</v>
      </c>
      <c r="J81" s="32" t="s">
        <v>555</v>
      </c>
      <c r="K81" s="32" t="s">
        <v>621</v>
      </c>
    </row>
    <row r="84" spans="3:11" x14ac:dyDescent="0.2">
      <c r="C84" s="32" t="s">
        <v>12</v>
      </c>
      <c r="D84" s="32" t="s">
        <v>631</v>
      </c>
      <c r="E84" s="32" t="s">
        <v>632</v>
      </c>
      <c r="F84" s="32" t="s">
        <v>633</v>
      </c>
      <c r="G84" s="32" t="s">
        <v>634</v>
      </c>
      <c r="H84" s="32" t="s">
        <v>635</v>
      </c>
      <c r="I84" s="32" t="s">
        <v>636</v>
      </c>
      <c r="J84" s="32" t="s">
        <v>556</v>
      </c>
      <c r="K84" s="32" t="s">
        <v>637</v>
      </c>
    </row>
    <row r="86" spans="3:11" x14ac:dyDescent="0.2">
      <c r="C86" s="32" t="s">
        <v>16</v>
      </c>
    </row>
    <row r="87" spans="3:11" x14ac:dyDescent="0.2">
      <c r="C87" s="32" t="s">
        <v>17</v>
      </c>
      <c r="D87" s="32" t="s">
        <v>638</v>
      </c>
      <c r="E87" s="32" t="s">
        <v>639</v>
      </c>
      <c r="F87" s="32" t="s">
        <v>640</v>
      </c>
      <c r="G87" s="32" t="s">
        <v>641</v>
      </c>
      <c r="H87" s="32" t="s">
        <v>642</v>
      </c>
      <c r="I87" s="32" t="s">
        <v>643</v>
      </c>
      <c r="J87" s="32" t="s">
        <v>622</v>
      </c>
      <c r="K87" s="32" t="s">
        <v>644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646F3-A181-4019-B2D9-2E5B9AFE7054}">
  <dimension ref="A1:K87"/>
  <sheetViews>
    <sheetView workbookViewId="0"/>
  </sheetViews>
  <sheetFormatPr defaultRowHeight="12.55" x14ac:dyDescent="0.2"/>
  <sheetData>
    <row r="1" spans="1:7" x14ac:dyDescent="0.2">
      <c r="A1" s="32" t="s">
        <v>511</v>
      </c>
      <c r="B1" s="32" t="s">
        <v>18</v>
      </c>
      <c r="C1" s="32" t="s">
        <v>19</v>
      </c>
    </row>
    <row r="2" spans="1:7" x14ac:dyDescent="0.2">
      <c r="G2" s="32" t="s">
        <v>205</v>
      </c>
    </row>
    <row r="3" spans="1:7" x14ac:dyDescent="0.2">
      <c r="G3" s="32" t="s">
        <v>13</v>
      </c>
    </row>
    <row r="4" spans="1:7" x14ac:dyDescent="0.2">
      <c r="G4" s="32" t="s">
        <v>36</v>
      </c>
    </row>
    <row r="5" spans="1:7" x14ac:dyDescent="0.2">
      <c r="A5" s="32" t="s">
        <v>18</v>
      </c>
      <c r="B5" s="32" t="s">
        <v>22</v>
      </c>
    </row>
    <row r="6" spans="1:7" x14ac:dyDescent="0.2">
      <c r="A6" s="32" t="s">
        <v>18</v>
      </c>
      <c r="B6" s="32" t="s">
        <v>37</v>
      </c>
    </row>
    <row r="7" spans="1:7" x14ac:dyDescent="0.2">
      <c r="A7" s="32" t="s">
        <v>18</v>
      </c>
      <c r="B7" s="32" t="s">
        <v>23</v>
      </c>
    </row>
    <row r="8" spans="1:7" x14ac:dyDescent="0.2">
      <c r="A8" s="32" t="s">
        <v>18</v>
      </c>
      <c r="B8" s="32" t="s">
        <v>38</v>
      </c>
    </row>
    <row r="9" spans="1:7" x14ac:dyDescent="0.2">
      <c r="A9" s="32" t="s">
        <v>18</v>
      </c>
      <c r="B9" s="32" t="s">
        <v>24</v>
      </c>
    </row>
    <row r="10" spans="1:7" x14ac:dyDescent="0.2">
      <c r="A10" s="32" t="s">
        <v>18</v>
      </c>
      <c r="B10" s="32" t="s">
        <v>39</v>
      </c>
    </row>
    <row r="11" spans="1:7" x14ac:dyDescent="0.2">
      <c r="A11" s="32" t="s">
        <v>18</v>
      </c>
      <c r="B11" s="32" t="s">
        <v>25</v>
      </c>
    </row>
    <row r="12" spans="1:7" x14ac:dyDescent="0.2">
      <c r="A12" s="32" t="s">
        <v>18</v>
      </c>
      <c r="B12" s="32" t="s">
        <v>40</v>
      </c>
    </row>
    <row r="13" spans="1:7" x14ac:dyDescent="0.2">
      <c r="A13" s="32" t="s">
        <v>18</v>
      </c>
      <c r="B13" s="32" t="s">
        <v>26</v>
      </c>
    </row>
    <row r="14" spans="1:7" x14ac:dyDescent="0.2">
      <c r="A14" s="32" t="s">
        <v>18</v>
      </c>
      <c r="B14" s="32" t="s">
        <v>469</v>
      </c>
    </row>
    <row r="15" spans="1:7" x14ac:dyDescent="0.2">
      <c r="A15" s="32" t="s">
        <v>18</v>
      </c>
      <c r="B15" s="32" t="s">
        <v>213</v>
      </c>
    </row>
    <row r="16" spans="1:7" x14ac:dyDescent="0.2">
      <c r="C16" s="32" t="s">
        <v>41</v>
      </c>
    </row>
    <row r="18" spans="1:11" x14ac:dyDescent="0.2">
      <c r="A18" s="32" t="s">
        <v>21</v>
      </c>
      <c r="D18" s="32" t="s">
        <v>1</v>
      </c>
      <c r="E18" s="32" t="s">
        <v>1</v>
      </c>
      <c r="F18" s="32" t="s">
        <v>2</v>
      </c>
      <c r="G18" s="32" t="s">
        <v>3</v>
      </c>
      <c r="H18" s="32" t="s">
        <v>4</v>
      </c>
      <c r="I18" s="32" t="s">
        <v>2</v>
      </c>
      <c r="J18" s="32" t="s">
        <v>5</v>
      </c>
      <c r="K18" s="32" t="s">
        <v>6</v>
      </c>
    </row>
    <row r="19" spans="1:11" x14ac:dyDescent="0.2">
      <c r="D19" s="32" t="s">
        <v>7</v>
      </c>
      <c r="E19" s="32" t="s">
        <v>8</v>
      </c>
      <c r="F19" s="32" t="s">
        <v>9</v>
      </c>
      <c r="G19" s="32" t="s">
        <v>10</v>
      </c>
      <c r="H19" s="32" t="s">
        <v>8</v>
      </c>
      <c r="I19" s="32" t="s">
        <v>9</v>
      </c>
      <c r="J19" s="32" t="s">
        <v>11</v>
      </c>
      <c r="K19" s="32" t="s">
        <v>7</v>
      </c>
    </row>
    <row r="20" spans="1:11" x14ac:dyDescent="0.2">
      <c r="C20" s="32" t="s">
        <v>14</v>
      </c>
    </row>
    <row r="21" spans="1:11" x14ac:dyDescent="0.2">
      <c r="A21" s="32" t="s">
        <v>148</v>
      </c>
      <c r="B21" s="32" t="s">
        <v>63</v>
      </c>
      <c r="C21" s="32" t="s">
        <v>174</v>
      </c>
      <c r="D21" s="32" t="s">
        <v>214</v>
      </c>
      <c r="E21" s="32" t="s">
        <v>215</v>
      </c>
      <c r="F21" s="32" t="s">
        <v>42</v>
      </c>
      <c r="G21" s="32" t="s">
        <v>216</v>
      </c>
      <c r="H21" s="32" t="s">
        <v>217</v>
      </c>
      <c r="I21" s="32" t="s">
        <v>43</v>
      </c>
      <c r="J21" s="32" t="s">
        <v>44</v>
      </c>
      <c r="K21" s="32" t="s">
        <v>218</v>
      </c>
    </row>
    <row r="22" spans="1:11" x14ac:dyDescent="0.2">
      <c r="A22" s="32" t="s">
        <v>149</v>
      </c>
      <c r="B22" s="32" t="s">
        <v>513</v>
      </c>
      <c r="C22" s="32" t="s">
        <v>175</v>
      </c>
      <c r="D22" s="32" t="s">
        <v>220</v>
      </c>
      <c r="E22" s="32" t="s">
        <v>221</v>
      </c>
      <c r="F22" s="32" t="s">
        <v>45</v>
      </c>
      <c r="G22" s="32" t="s">
        <v>222</v>
      </c>
      <c r="H22" s="32" t="s">
        <v>223</v>
      </c>
      <c r="I22" s="32" t="s">
        <v>46</v>
      </c>
      <c r="J22" s="32" t="s">
        <v>47</v>
      </c>
      <c r="K22" s="32" t="s">
        <v>224</v>
      </c>
    </row>
    <row r="23" spans="1:11" x14ac:dyDescent="0.2">
      <c r="A23" s="32" t="s">
        <v>150</v>
      </c>
      <c r="B23" s="32" t="s">
        <v>219</v>
      </c>
      <c r="C23" s="32" t="s">
        <v>176</v>
      </c>
      <c r="D23" s="32" t="s">
        <v>226</v>
      </c>
      <c r="E23" s="32" t="s">
        <v>227</v>
      </c>
      <c r="F23" s="32" t="s">
        <v>48</v>
      </c>
      <c r="G23" s="32" t="s">
        <v>228</v>
      </c>
      <c r="H23" s="32" t="s">
        <v>229</v>
      </c>
      <c r="I23" s="32" t="s">
        <v>49</v>
      </c>
      <c r="J23" s="32" t="s">
        <v>50</v>
      </c>
      <c r="K23" s="32" t="s">
        <v>230</v>
      </c>
    </row>
    <row r="24" spans="1:11" x14ac:dyDescent="0.2">
      <c r="A24" s="32" t="s">
        <v>151</v>
      </c>
      <c r="B24" s="32" t="s">
        <v>225</v>
      </c>
      <c r="C24" s="32" t="s">
        <v>177</v>
      </c>
      <c r="D24" s="32" t="s">
        <v>232</v>
      </c>
      <c r="E24" s="32" t="s">
        <v>233</v>
      </c>
      <c r="F24" s="32" t="s">
        <v>51</v>
      </c>
      <c r="G24" s="32" t="s">
        <v>234</v>
      </c>
      <c r="H24" s="32" t="s">
        <v>235</v>
      </c>
      <c r="I24" s="32" t="s">
        <v>52</v>
      </c>
      <c r="J24" s="32" t="s">
        <v>53</v>
      </c>
      <c r="K24" s="32" t="s">
        <v>236</v>
      </c>
    </row>
    <row r="25" spans="1:11" x14ac:dyDescent="0.2">
      <c r="A25" s="32" t="s">
        <v>152</v>
      </c>
      <c r="B25" s="32" t="s">
        <v>231</v>
      </c>
      <c r="C25" s="32" t="s">
        <v>178</v>
      </c>
      <c r="D25" s="32" t="s">
        <v>238</v>
      </c>
      <c r="E25" s="32" t="s">
        <v>239</v>
      </c>
      <c r="F25" s="32" t="s">
        <v>54</v>
      </c>
      <c r="G25" s="32" t="s">
        <v>240</v>
      </c>
      <c r="H25" s="32" t="s">
        <v>241</v>
      </c>
      <c r="I25" s="32" t="s">
        <v>55</v>
      </c>
      <c r="J25" s="32" t="s">
        <v>56</v>
      </c>
      <c r="K25" s="32" t="s">
        <v>242</v>
      </c>
    </row>
    <row r="26" spans="1:11" x14ac:dyDescent="0.2">
      <c r="A26" s="32" t="s">
        <v>153</v>
      </c>
      <c r="B26" s="32" t="s">
        <v>237</v>
      </c>
      <c r="C26" s="32" t="s">
        <v>179</v>
      </c>
      <c r="D26" s="32" t="s">
        <v>244</v>
      </c>
      <c r="E26" s="32" t="s">
        <v>245</v>
      </c>
      <c r="F26" s="32" t="s">
        <v>57</v>
      </c>
      <c r="G26" s="32" t="s">
        <v>246</v>
      </c>
      <c r="H26" s="32" t="s">
        <v>247</v>
      </c>
      <c r="I26" s="32" t="s">
        <v>58</v>
      </c>
      <c r="J26" s="32" t="s">
        <v>59</v>
      </c>
      <c r="K26" s="32" t="s">
        <v>248</v>
      </c>
    </row>
    <row r="27" spans="1:11" x14ac:dyDescent="0.2">
      <c r="A27" s="32" t="s">
        <v>154</v>
      </c>
      <c r="B27" s="32" t="s">
        <v>243</v>
      </c>
      <c r="C27" s="32" t="s">
        <v>180</v>
      </c>
      <c r="D27" s="32" t="s">
        <v>250</v>
      </c>
      <c r="E27" s="32" t="s">
        <v>251</v>
      </c>
      <c r="F27" s="32" t="s">
        <v>60</v>
      </c>
      <c r="G27" s="32" t="s">
        <v>252</v>
      </c>
      <c r="H27" s="32" t="s">
        <v>253</v>
      </c>
      <c r="I27" s="32" t="s">
        <v>61</v>
      </c>
      <c r="J27" s="32" t="s">
        <v>62</v>
      </c>
      <c r="K27" s="32" t="s">
        <v>254</v>
      </c>
    </row>
    <row r="28" spans="1:11" x14ac:dyDescent="0.2">
      <c r="A28" s="32" t="s">
        <v>155</v>
      </c>
      <c r="B28" s="32" t="s">
        <v>249</v>
      </c>
      <c r="C28" s="32" t="s">
        <v>181</v>
      </c>
      <c r="D28" s="32" t="s">
        <v>256</v>
      </c>
      <c r="E28" s="32" t="s">
        <v>257</v>
      </c>
      <c r="F28" s="32" t="s">
        <v>64</v>
      </c>
      <c r="G28" s="32" t="s">
        <v>258</v>
      </c>
      <c r="H28" s="32" t="s">
        <v>259</v>
      </c>
      <c r="I28" s="32" t="s">
        <v>65</v>
      </c>
      <c r="J28" s="32" t="s">
        <v>66</v>
      </c>
      <c r="K28" s="32" t="s">
        <v>260</v>
      </c>
    </row>
    <row r="29" spans="1:11" x14ac:dyDescent="0.2">
      <c r="A29" s="32" t="s">
        <v>156</v>
      </c>
      <c r="B29" s="32" t="s">
        <v>255</v>
      </c>
      <c r="C29" s="32" t="s">
        <v>182</v>
      </c>
      <c r="D29" s="32" t="s">
        <v>415</v>
      </c>
      <c r="E29" s="32" t="s">
        <v>416</v>
      </c>
      <c r="F29" s="32" t="s">
        <v>67</v>
      </c>
      <c r="G29" s="32" t="s">
        <v>417</v>
      </c>
      <c r="H29" s="32" t="s">
        <v>418</v>
      </c>
      <c r="I29" s="32" t="s">
        <v>68</v>
      </c>
      <c r="J29" s="32" t="s">
        <v>69</v>
      </c>
      <c r="K29" s="32" t="s">
        <v>419</v>
      </c>
    </row>
    <row r="30" spans="1:11" x14ac:dyDescent="0.2">
      <c r="C30" s="32" t="s">
        <v>15</v>
      </c>
      <c r="D30" s="32" t="s">
        <v>514</v>
      </c>
      <c r="E30" s="32" t="s">
        <v>515</v>
      </c>
      <c r="F30" s="32" t="s">
        <v>516</v>
      </c>
      <c r="G30" s="32" t="s">
        <v>517</v>
      </c>
      <c r="H30" s="32" t="s">
        <v>518</v>
      </c>
      <c r="I30" s="32" t="s">
        <v>519</v>
      </c>
      <c r="J30" s="32" t="s">
        <v>70</v>
      </c>
      <c r="K30" s="32" t="s">
        <v>520</v>
      </c>
    </row>
    <row r="32" spans="1:11" x14ac:dyDescent="0.2">
      <c r="C32" s="32" t="s">
        <v>207</v>
      </c>
    </row>
    <row r="33" spans="1:11" x14ac:dyDescent="0.2">
      <c r="C33" s="32" t="s">
        <v>208</v>
      </c>
    </row>
    <row r="34" spans="1:11" x14ac:dyDescent="0.2">
      <c r="A34" s="32" t="s">
        <v>157</v>
      </c>
      <c r="B34" s="32" t="s">
        <v>120</v>
      </c>
      <c r="C34" s="32" t="s">
        <v>183</v>
      </c>
      <c r="D34" s="32" t="s">
        <v>261</v>
      </c>
      <c r="E34" s="32" t="s">
        <v>262</v>
      </c>
      <c r="F34" s="32" t="s">
        <v>71</v>
      </c>
      <c r="G34" s="32" t="s">
        <v>263</v>
      </c>
      <c r="H34" s="32" t="s">
        <v>264</v>
      </c>
      <c r="I34" s="32" t="s">
        <v>72</v>
      </c>
      <c r="J34" s="32" t="s">
        <v>73</v>
      </c>
      <c r="K34" s="32" t="s">
        <v>265</v>
      </c>
    </row>
    <row r="35" spans="1:11" x14ac:dyDescent="0.2">
      <c r="A35" s="32" t="s">
        <v>158</v>
      </c>
      <c r="B35" s="32" t="s">
        <v>121</v>
      </c>
      <c r="C35" s="32" t="s">
        <v>184</v>
      </c>
      <c r="D35" s="32" t="s">
        <v>266</v>
      </c>
      <c r="E35" s="32" t="s">
        <v>267</v>
      </c>
      <c r="F35" s="32" t="s">
        <v>74</v>
      </c>
      <c r="G35" s="32" t="s">
        <v>268</v>
      </c>
      <c r="H35" s="32" t="s">
        <v>269</v>
      </c>
      <c r="I35" s="32" t="s">
        <v>75</v>
      </c>
      <c r="J35" s="32" t="s">
        <v>76</v>
      </c>
      <c r="K35" s="32" t="s">
        <v>270</v>
      </c>
    </row>
    <row r="36" spans="1:11" x14ac:dyDescent="0.2">
      <c r="A36" s="32" t="s">
        <v>159</v>
      </c>
      <c r="B36" s="32" t="s">
        <v>122</v>
      </c>
      <c r="C36" s="32" t="s">
        <v>185</v>
      </c>
      <c r="D36" s="32" t="s">
        <v>271</v>
      </c>
      <c r="E36" s="32" t="s">
        <v>272</v>
      </c>
      <c r="F36" s="32" t="s">
        <v>77</v>
      </c>
      <c r="G36" s="32" t="s">
        <v>273</v>
      </c>
      <c r="H36" s="32" t="s">
        <v>274</v>
      </c>
      <c r="I36" s="32" t="s">
        <v>78</v>
      </c>
      <c r="J36" s="32" t="s">
        <v>79</v>
      </c>
      <c r="K36" s="32" t="s">
        <v>275</v>
      </c>
    </row>
    <row r="37" spans="1:11" x14ac:dyDescent="0.2">
      <c r="A37" s="32" t="s">
        <v>172</v>
      </c>
      <c r="B37" s="32" t="s">
        <v>123</v>
      </c>
      <c r="C37" s="32" t="s">
        <v>198</v>
      </c>
      <c r="D37" s="32" t="s">
        <v>276</v>
      </c>
      <c r="E37" s="32" t="s">
        <v>277</v>
      </c>
      <c r="F37" s="32" t="s">
        <v>134</v>
      </c>
      <c r="G37" s="32" t="s">
        <v>278</v>
      </c>
      <c r="H37" s="32" t="s">
        <v>279</v>
      </c>
      <c r="I37" s="32" t="s">
        <v>135</v>
      </c>
      <c r="J37" s="32" t="s">
        <v>80</v>
      </c>
      <c r="K37" s="32" t="s">
        <v>280</v>
      </c>
    </row>
    <row r="38" spans="1:11" x14ac:dyDescent="0.2">
      <c r="A38" s="32" t="s">
        <v>281</v>
      </c>
      <c r="B38" s="32" t="s">
        <v>124</v>
      </c>
      <c r="C38" s="32" t="s">
        <v>283</v>
      </c>
      <c r="D38" s="32" t="s">
        <v>284</v>
      </c>
      <c r="E38" s="32" t="s">
        <v>285</v>
      </c>
      <c r="F38" s="32" t="s">
        <v>286</v>
      </c>
      <c r="G38" s="32" t="s">
        <v>287</v>
      </c>
      <c r="H38" s="32" t="s">
        <v>288</v>
      </c>
      <c r="I38" s="32" t="s">
        <v>289</v>
      </c>
      <c r="J38" s="32" t="s">
        <v>136</v>
      </c>
      <c r="K38" s="32" t="s">
        <v>290</v>
      </c>
    </row>
    <row r="39" spans="1:11" x14ac:dyDescent="0.2">
      <c r="A39" s="32" t="s">
        <v>291</v>
      </c>
      <c r="B39" s="32" t="s">
        <v>282</v>
      </c>
      <c r="C39" s="32" t="s">
        <v>293</v>
      </c>
      <c r="D39" s="32" t="s">
        <v>294</v>
      </c>
      <c r="E39" s="32" t="s">
        <v>295</v>
      </c>
      <c r="F39" s="32" t="s">
        <v>296</v>
      </c>
      <c r="G39" s="32" t="s">
        <v>297</v>
      </c>
      <c r="H39" s="32" t="s">
        <v>298</v>
      </c>
      <c r="I39" s="32" t="s">
        <v>299</v>
      </c>
      <c r="J39" s="32" t="s">
        <v>300</v>
      </c>
      <c r="K39" s="32" t="s">
        <v>301</v>
      </c>
    </row>
    <row r="40" spans="1:11" x14ac:dyDescent="0.2">
      <c r="A40" s="32" t="s">
        <v>160</v>
      </c>
      <c r="B40" s="32" t="s">
        <v>292</v>
      </c>
      <c r="C40" s="32" t="s">
        <v>186</v>
      </c>
      <c r="D40" s="32" t="s">
        <v>303</v>
      </c>
      <c r="E40" s="32" t="s">
        <v>304</v>
      </c>
      <c r="F40" s="32" t="s">
        <v>81</v>
      </c>
      <c r="G40" s="32" t="s">
        <v>305</v>
      </c>
      <c r="H40" s="32" t="s">
        <v>306</v>
      </c>
      <c r="I40" s="32" t="s">
        <v>82</v>
      </c>
      <c r="J40" s="32" t="s">
        <v>83</v>
      </c>
      <c r="K40" s="32" t="s">
        <v>307</v>
      </c>
    </row>
    <row r="41" spans="1:11" x14ac:dyDescent="0.2">
      <c r="A41" s="32" t="s">
        <v>161</v>
      </c>
      <c r="B41" s="32" t="s">
        <v>302</v>
      </c>
      <c r="C41" s="32" t="s">
        <v>187</v>
      </c>
      <c r="D41" s="32" t="s">
        <v>420</v>
      </c>
      <c r="E41" s="32" t="s">
        <v>421</v>
      </c>
      <c r="F41" s="32" t="s">
        <v>84</v>
      </c>
      <c r="G41" s="32" t="s">
        <v>422</v>
      </c>
      <c r="H41" s="32" t="s">
        <v>423</v>
      </c>
      <c r="I41" s="32" t="s">
        <v>85</v>
      </c>
      <c r="J41" s="32" t="s">
        <v>86</v>
      </c>
      <c r="K41" s="32" t="s">
        <v>424</v>
      </c>
    </row>
    <row r="42" spans="1:11" x14ac:dyDescent="0.2">
      <c r="B42" s="32" t="s">
        <v>20</v>
      </c>
      <c r="C42" s="32" t="s">
        <v>0</v>
      </c>
      <c r="D42" s="32" t="s">
        <v>474</v>
      </c>
      <c r="E42" s="32" t="s">
        <v>475</v>
      </c>
      <c r="F42" s="32" t="s">
        <v>476</v>
      </c>
      <c r="G42" s="32" t="s">
        <v>477</v>
      </c>
      <c r="H42" s="32" t="s">
        <v>478</v>
      </c>
      <c r="I42" s="32" t="s">
        <v>479</v>
      </c>
      <c r="J42" s="32" t="s">
        <v>87</v>
      </c>
      <c r="K42" s="32" t="s">
        <v>480</v>
      </c>
    </row>
    <row r="44" spans="1:11" x14ac:dyDescent="0.2">
      <c r="C44" s="32" t="s">
        <v>209</v>
      </c>
    </row>
    <row r="45" spans="1:11" x14ac:dyDescent="0.2">
      <c r="A45" s="32" t="s">
        <v>173</v>
      </c>
      <c r="B45" s="32" t="s">
        <v>131</v>
      </c>
      <c r="C45" s="32" t="s">
        <v>199</v>
      </c>
      <c r="D45" s="32" t="s">
        <v>308</v>
      </c>
      <c r="E45" s="32" t="s">
        <v>309</v>
      </c>
      <c r="F45" s="32" t="s">
        <v>143</v>
      </c>
      <c r="G45" s="32" t="s">
        <v>425</v>
      </c>
      <c r="H45" s="32" t="s">
        <v>310</v>
      </c>
      <c r="I45" s="32" t="s">
        <v>144</v>
      </c>
      <c r="J45" s="32" t="s">
        <v>88</v>
      </c>
      <c r="K45" s="32" t="s">
        <v>464</v>
      </c>
    </row>
    <row r="46" spans="1:11" x14ac:dyDescent="0.2">
      <c r="A46" s="32" t="s">
        <v>311</v>
      </c>
      <c r="B46" s="32" t="s">
        <v>623</v>
      </c>
      <c r="C46" s="32" t="s">
        <v>313</v>
      </c>
      <c r="D46" s="32" t="s">
        <v>314</v>
      </c>
      <c r="E46" s="32" t="s">
        <v>315</v>
      </c>
      <c r="F46" s="32" t="s">
        <v>316</v>
      </c>
      <c r="G46" s="32" t="s">
        <v>573</v>
      </c>
      <c r="H46" s="32" t="s">
        <v>317</v>
      </c>
      <c r="I46" s="32" t="s">
        <v>318</v>
      </c>
      <c r="J46" s="32" t="s">
        <v>145</v>
      </c>
      <c r="K46" s="32" t="s">
        <v>465</v>
      </c>
    </row>
    <row r="47" spans="1:11" x14ac:dyDescent="0.2">
      <c r="A47" s="32" t="s">
        <v>319</v>
      </c>
      <c r="B47" s="32" t="s">
        <v>128</v>
      </c>
      <c r="C47" s="32" t="s">
        <v>320</v>
      </c>
      <c r="D47" s="32" t="s">
        <v>321</v>
      </c>
      <c r="E47" s="32" t="s">
        <v>322</v>
      </c>
      <c r="F47" s="32" t="s">
        <v>323</v>
      </c>
      <c r="G47" s="32" t="s">
        <v>324</v>
      </c>
      <c r="H47" s="32" t="s">
        <v>325</v>
      </c>
      <c r="I47" s="32" t="s">
        <v>326</v>
      </c>
      <c r="J47" s="32" t="s">
        <v>327</v>
      </c>
      <c r="K47" s="32" t="s">
        <v>466</v>
      </c>
    </row>
    <row r="48" spans="1:11" x14ac:dyDescent="0.2">
      <c r="A48" s="32" t="s">
        <v>162</v>
      </c>
      <c r="B48" s="32" t="s">
        <v>312</v>
      </c>
      <c r="C48" s="32" t="s">
        <v>188</v>
      </c>
      <c r="D48" s="32" t="s">
        <v>328</v>
      </c>
      <c r="E48" s="32" t="s">
        <v>329</v>
      </c>
      <c r="F48" s="32" t="s">
        <v>89</v>
      </c>
      <c r="G48" s="32" t="s">
        <v>330</v>
      </c>
      <c r="H48" s="32" t="s">
        <v>331</v>
      </c>
      <c r="I48" s="32" t="s">
        <v>90</v>
      </c>
      <c r="J48" s="32" t="s">
        <v>91</v>
      </c>
      <c r="K48" s="32" t="s">
        <v>467</v>
      </c>
    </row>
    <row r="49" spans="1:11" x14ac:dyDescent="0.2">
      <c r="A49" s="32" t="s">
        <v>481</v>
      </c>
      <c r="B49" s="32" t="s">
        <v>129</v>
      </c>
      <c r="C49" s="32" t="s">
        <v>482</v>
      </c>
      <c r="D49" s="32" t="s">
        <v>483</v>
      </c>
      <c r="E49" s="32" t="s">
        <v>484</v>
      </c>
      <c r="F49" s="32" t="s">
        <v>485</v>
      </c>
      <c r="G49" s="32" t="s">
        <v>486</v>
      </c>
      <c r="H49" s="32" t="s">
        <v>487</v>
      </c>
      <c r="I49" s="32" t="s">
        <v>488</v>
      </c>
      <c r="J49" s="32" t="s">
        <v>92</v>
      </c>
      <c r="K49" s="32" t="s">
        <v>489</v>
      </c>
    </row>
    <row r="50" spans="1:11" x14ac:dyDescent="0.2">
      <c r="A50" s="32" t="s">
        <v>574</v>
      </c>
      <c r="B50" s="32" t="s">
        <v>130</v>
      </c>
      <c r="C50" s="32" t="s">
        <v>575</v>
      </c>
      <c r="D50" s="32" t="s">
        <v>576</v>
      </c>
      <c r="E50" s="32" t="s">
        <v>577</v>
      </c>
      <c r="F50" s="32" t="s">
        <v>578</v>
      </c>
      <c r="G50" s="32" t="s">
        <v>579</v>
      </c>
      <c r="H50" s="32" t="s">
        <v>580</v>
      </c>
      <c r="I50" s="32" t="s">
        <v>581</v>
      </c>
      <c r="J50" s="32" t="s">
        <v>490</v>
      </c>
      <c r="K50" s="32" t="s">
        <v>582</v>
      </c>
    </row>
    <row r="51" spans="1:11" x14ac:dyDescent="0.2">
      <c r="B51" s="32" t="s">
        <v>20</v>
      </c>
      <c r="C51" s="32" t="s">
        <v>0</v>
      </c>
      <c r="D51" s="32" t="s">
        <v>624</v>
      </c>
      <c r="E51" s="32" t="s">
        <v>625</v>
      </c>
      <c r="F51" s="32" t="s">
        <v>626</v>
      </c>
      <c r="G51" s="32" t="s">
        <v>627</v>
      </c>
      <c r="H51" s="32" t="s">
        <v>628</v>
      </c>
      <c r="I51" s="32" t="s">
        <v>629</v>
      </c>
      <c r="J51" s="32" t="s">
        <v>583</v>
      </c>
      <c r="K51" s="32" t="s">
        <v>630</v>
      </c>
    </row>
    <row r="53" spans="1:11" x14ac:dyDescent="0.2">
      <c r="C53" s="32" t="s">
        <v>210</v>
      </c>
    </row>
    <row r="54" spans="1:11" x14ac:dyDescent="0.2">
      <c r="A54" s="32" t="s">
        <v>163</v>
      </c>
      <c r="B54" s="32" t="s">
        <v>125</v>
      </c>
      <c r="C54" s="32" t="s">
        <v>189</v>
      </c>
      <c r="D54" s="32" t="s">
        <v>333</v>
      </c>
      <c r="E54" s="32" t="s">
        <v>334</v>
      </c>
      <c r="F54" s="32" t="s">
        <v>93</v>
      </c>
      <c r="G54" s="32" t="s">
        <v>335</v>
      </c>
      <c r="H54" s="32" t="s">
        <v>336</v>
      </c>
      <c r="I54" s="32" t="s">
        <v>94</v>
      </c>
      <c r="J54" s="32" t="s">
        <v>95</v>
      </c>
      <c r="K54" s="32" t="s">
        <v>337</v>
      </c>
    </row>
    <row r="55" spans="1:11" x14ac:dyDescent="0.2">
      <c r="A55" s="32" t="s">
        <v>164</v>
      </c>
      <c r="B55" s="32" t="s">
        <v>332</v>
      </c>
      <c r="C55" s="32" t="s">
        <v>190</v>
      </c>
      <c r="D55" s="32" t="s">
        <v>338</v>
      </c>
      <c r="E55" s="32" t="s">
        <v>339</v>
      </c>
      <c r="F55" s="32" t="s">
        <v>96</v>
      </c>
      <c r="G55" s="32" t="s">
        <v>340</v>
      </c>
      <c r="H55" s="32" t="s">
        <v>341</v>
      </c>
      <c r="I55" s="32" t="s">
        <v>97</v>
      </c>
      <c r="J55" s="32" t="s">
        <v>98</v>
      </c>
      <c r="K55" s="32" t="s">
        <v>342</v>
      </c>
    </row>
    <row r="56" spans="1:11" x14ac:dyDescent="0.2">
      <c r="A56" s="32" t="s">
        <v>165</v>
      </c>
      <c r="B56" s="32" t="s">
        <v>126</v>
      </c>
      <c r="C56" s="32" t="s">
        <v>191</v>
      </c>
      <c r="D56" s="32" t="s">
        <v>343</v>
      </c>
      <c r="E56" s="32" t="s">
        <v>344</v>
      </c>
      <c r="F56" s="32" t="s">
        <v>99</v>
      </c>
      <c r="G56" s="32" t="s">
        <v>345</v>
      </c>
      <c r="H56" s="32" t="s">
        <v>346</v>
      </c>
      <c r="I56" s="32" t="s">
        <v>100</v>
      </c>
      <c r="J56" s="32" t="s">
        <v>101</v>
      </c>
      <c r="K56" s="32" t="s">
        <v>347</v>
      </c>
    </row>
    <row r="57" spans="1:11" x14ac:dyDescent="0.2">
      <c r="A57" s="32" t="s">
        <v>166</v>
      </c>
      <c r="B57" s="32" t="s">
        <v>127</v>
      </c>
      <c r="C57" s="32" t="s">
        <v>192</v>
      </c>
      <c r="D57" s="32" t="s">
        <v>349</v>
      </c>
      <c r="E57" s="32" t="s">
        <v>350</v>
      </c>
      <c r="F57" s="32" t="s">
        <v>102</v>
      </c>
      <c r="G57" s="32" t="s">
        <v>351</v>
      </c>
      <c r="H57" s="32" t="s">
        <v>352</v>
      </c>
      <c r="I57" s="32" t="s">
        <v>103</v>
      </c>
      <c r="J57" s="32" t="s">
        <v>104</v>
      </c>
      <c r="K57" s="32" t="s">
        <v>353</v>
      </c>
    </row>
    <row r="58" spans="1:11" x14ac:dyDescent="0.2">
      <c r="A58" s="32" t="s">
        <v>491</v>
      </c>
      <c r="B58" s="32" t="s">
        <v>119</v>
      </c>
      <c r="C58" s="32" t="s">
        <v>492</v>
      </c>
      <c r="D58" s="32" t="s">
        <v>493</v>
      </c>
      <c r="E58" s="32" t="s">
        <v>494</v>
      </c>
      <c r="F58" s="32" t="s">
        <v>495</v>
      </c>
      <c r="G58" s="32" t="s">
        <v>496</v>
      </c>
      <c r="H58" s="32" t="s">
        <v>497</v>
      </c>
      <c r="I58" s="32" t="s">
        <v>498</v>
      </c>
      <c r="J58" s="32" t="s">
        <v>105</v>
      </c>
      <c r="K58" s="32" t="s">
        <v>499</v>
      </c>
    </row>
    <row r="59" spans="1:11" x14ac:dyDescent="0.2">
      <c r="A59" s="32" t="s">
        <v>526</v>
      </c>
      <c r="B59" s="32" t="s">
        <v>348</v>
      </c>
      <c r="C59" s="32" t="s">
        <v>527</v>
      </c>
      <c r="D59" s="32" t="s">
        <v>528</v>
      </c>
      <c r="E59" s="32" t="s">
        <v>529</v>
      </c>
      <c r="F59" s="32" t="s">
        <v>530</v>
      </c>
      <c r="G59" s="32" t="s">
        <v>531</v>
      </c>
      <c r="H59" s="32" t="s">
        <v>532</v>
      </c>
      <c r="I59" s="32" t="s">
        <v>533</v>
      </c>
      <c r="J59" s="32" t="s">
        <v>106</v>
      </c>
      <c r="K59" s="32" t="s">
        <v>534</v>
      </c>
    </row>
    <row r="60" spans="1:11" x14ac:dyDescent="0.2">
      <c r="B60" s="32" t="s">
        <v>20</v>
      </c>
      <c r="C60" s="32" t="s">
        <v>0</v>
      </c>
      <c r="D60" s="32" t="s">
        <v>584</v>
      </c>
      <c r="E60" s="32" t="s">
        <v>585</v>
      </c>
      <c r="F60" s="32" t="s">
        <v>586</v>
      </c>
      <c r="G60" s="32" t="s">
        <v>587</v>
      </c>
      <c r="H60" s="32" t="s">
        <v>588</v>
      </c>
      <c r="I60" s="32" t="s">
        <v>589</v>
      </c>
      <c r="J60" s="32" t="s">
        <v>535</v>
      </c>
      <c r="K60" s="32" t="s">
        <v>590</v>
      </c>
    </row>
    <row r="62" spans="1:11" x14ac:dyDescent="0.2">
      <c r="C62" s="32" t="s">
        <v>211</v>
      </c>
    </row>
    <row r="63" spans="1:11" x14ac:dyDescent="0.2">
      <c r="A63" s="32" t="s">
        <v>167</v>
      </c>
      <c r="B63" s="32" t="s">
        <v>354</v>
      </c>
      <c r="C63" s="32" t="s">
        <v>193</v>
      </c>
      <c r="D63" s="32" t="s">
        <v>357</v>
      </c>
      <c r="E63" s="32" t="s">
        <v>358</v>
      </c>
      <c r="F63" s="32" t="s">
        <v>107</v>
      </c>
      <c r="G63" s="32" t="s">
        <v>359</v>
      </c>
      <c r="H63" s="32" t="s">
        <v>360</v>
      </c>
      <c r="I63" s="32" t="s">
        <v>108</v>
      </c>
      <c r="J63" s="32" t="s">
        <v>109</v>
      </c>
      <c r="K63" s="32" t="s">
        <v>361</v>
      </c>
    </row>
    <row r="64" spans="1:11" x14ac:dyDescent="0.2">
      <c r="A64" s="32" t="s">
        <v>168</v>
      </c>
      <c r="B64" s="32" t="s">
        <v>355</v>
      </c>
      <c r="C64" s="32" t="s">
        <v>194</v>
      </c>
      <c r="D64" s="32" t="s">
        <v>363</v>
      </c>
      <c r="E64" s="32" t="s">
        <v>364</v>
      </c>
      <c r="F64" s="32" t="s">
        <v>110</v>
      </c>
      <c r="G64" s="32" t="s">
        <v>365</v>
      </c>
      <c r="H64" s="32" t="s">
        <v>366</v>
      </c>
      <c r="I64" s="32" t="s">
        <v>111</v>
      </c>
      <c r="J64" s="32" t="s">
        <v>112</v>
      </c>
      <c r="K64" s="32" t="s">
        <v>367</v>
      </c>
    </row>
    <row r="65" spans="1:11" x14ac:dyDescent="0.2">
      <c r="A65" s="32" t="s">
        <v>169</v>
      </c>
      <c r="B65" s="32" t="s">
        <v>356</v>
      </c>
      <c r="C65" s="32" t="s">
        <v>195</v>
      </c>
      <c r="D65" s="32" t="s">
        <v>369</v>
      </c>
      <c r="E65" s="32" t="s">
        <v>370</v>
      </c>
      <c r="F65" s="32" t="s">
        <v>137</v>
      </c>
      <c r="G65" s="32" t="s">
        <v>371</v>
      </c>
      <c r="H65" s="32" t="s">
        <v>372</v>
      </c>
      <c r="I65" s="32" t="s">
        <v>138</v>
      </c>
      <c r="J65" s="32" t="s">
        <v>113</v>
      </c>
      <c r="K65" s="32" t="s">
        <v>373</v>
      </c>
    </row>
    <row r="66" spans="1:11" x14ac:dyDescent="0.2">
      <c r="A66" s="32" t="s">
        <v>500</v>
      </c>
      <c r="B66" s="32" t="s">
        <v>362</v>
      </c>
      <c r="C66" s="32" t="s">
        <v>501</v>
      </c>
      <c r="D66" s="32" t="s">
        <v>502</v>
      </c>
      <c r="E66" s="32" t="s">
        <v>503</v>
      </c>
      <c r="F66" s="32" t="s">
        <v>504</v>
      </c>
      <c r="G66" s="32" t="s">
        <v>505</v>
      </c>
      <c r="H66" s="32" t="s">
        <v>506</v>
      </c>
      <c r="I66" s="32" t="s">
        <v>507</v>
      </c>
      <c r="J66" s="32" t="s">
        <v>139</v>
      </c>
      <c r="K66" s="32" t="s">
        <v>508</v>
      </c>
    </row>
    <row r="67" spans="1:11" x14ac:dyDescent="0.2">
      <c r="A67" s="32" t="s">
        <v>536</v>
      </c>
      <c r="B67" s="32" t="s">
        <v>368</v>
      </c>
      <c r="C67" s="32" t="s">
        <v>537</v>
      </c>
      <c r="D67" s="32" t="s">
        <v>538</v>
      </c>
      <c r="E67" s="32" t="s">
        <v>539</v>
      </c>
      <c r="F67" s="32" t="s">
        <v>540</v>
      </c>
      <c r="G67" s="32" t="s">
        <v>591</v>
      </c>
      <c r="H67" s="32" t="s">
        <v>541</v>
      </c>
      <c r="I67" s="32" t="s">
        <v>542</v>
      </c>
      <c r="J67" s="32" t="s">
        <v>509</v>
      </c>
      <c r="K67" s="32" t="s">
        <v>543</v>
      </c>
    </row>
    <row r="68" spans="1:11" x14ac:dyDescent="0.2">
      <c r="C68" s="32" t="s">
        <v>0</v>
      </c>
      <c r="D68" s="32" t="s">
        <v>592</v>
      </c>
      <c r="E68" s="32" t="s">
        <v>593</v>
      </c>
      <c r="F68" s="32" t="s">
        <v>594</v>
      </c>
      <c r="G68" s="32" t="s">
        <v>595</v>
      </c>
      <c r="H68" s="32" t="s">
        <v>596</v>
      </c>
      <c r="I68" s="32" t="s">
        <v>597</v>
      </c>
      <c r="J68" s="32" t="s">
        <v>544</v>
      </c>
      <c r="K68" s="32" t="s">
        <v>598</v>
      </c>
    </row>
    <row r="70" spans="1:11" x14ac:dyDescent="0.2">
      <c r="C70" s="32" t="s">
        <v>212</v>
      </c>
    </row>
    <row r="71" spans="1:11" x14ac:dyDescent="0.2">
      <c r="A71" s="32" t="s">
        <v>170</v>
      </c>
      <c r="B71" s="32" t="s">
        <v>374</v>
      </c>
      <c r="C71" s="32" t="s">
        <v>196</v>
      </c>
      <c r="D71" s="32" t="s">
        <v>377</v>
      </c>
      <c r="E71" s="32" t="s">
        <v>378</v>
      </c>
      <c r="F71" s="32" t="s">
        <v>114</v>
      </c>
      <c r="G71" s="32" t="s">
        <v>379</v>
      </c>
      <c r="H71" s="32" t="s">
        <v>380</v>
      </c>
      <c r="I71" s="32" t="s">
        <v>115</v>
      </c>
      <c r="J71" s="32" t="s">
        <v>116</v>
      </c>
      <c r="K71" s="32" t="s">
        <v>381</v>
      </c>
    </row>
    <row r="72" spans="1:11" x14ac:dyDescent="0.2">
      <c r="A72" s="32" t="s">
        <v>171</v>
      </c>
      <c r="B72" s="32" t="s">
        <v>375</v>
      </c>
      <c r="C72" s="32" t="s">
        <v>197</v>
      </c>
      <c r="D72" s="32" t="s">
        <v>383</v>
      </c>
      <c r="E72" s="32" t="s">
        <v>384</v>
      </c>
      <c r="F72" s="32" t="s">
        <v>140</v>
      </c>
      <c r="G72" s="32" t="s">
        <v>385</v>
      </c>
      <c r="H72" s="32" t="s">
        <v>386</v>
      </c>
      <c r="I72" s="32" t="s">
        <v>141</v>
      </c>
      <c r="J72" s="32" t="s">
        <v>117</v>
      </c>
      <c r="K72" s="32" t="s">
        <v>387</v>
      </c>
    </row>
    <row r="73" spans="1:11" x14ac:dyDescent="0.2">
      <c r="A73" s="32" t="s">
        <v>200</v>
      </c>
      <c r="B73" s="32" t="s">
        <v>376</v>
      </c>
      <c r="C73" s="32" t="s">
        <v>201</v>
      </c>
      <c r="D73" s="32" t="s">
        <v>389</v>
      </c>
      <c r="E73" s="32" t="s">
        <v>390</v>
      </c>
      <c r="F73" s="32" t="s">
        <v>202</v>
      </c>
      <c r="G73" s="32" t="s">
        <v>391</v>
      </c>
      <c r="H73" s="32" t="s">
        <v>392</v>
      </c>
      <c r="I73" s="32" t="s">
        <v>203</v>
      </c>
      <c r="J73" s="32" t="s">
        <v>142</v>
      </c>
      <c r="K73" s="32" t="s">
        <v>393</v>
      </c>
    </row>
    <row r="74" spans="1:11" x14ac:dyDescent="0.2">
      <c r="A74" s="32" t="s">
        <v>394</v>
      </c>
      <c r="B74" s="32" t="s">
        <v>382</v>
      </c>
      <c r="C74" s="32" t="s">
        <v>395</v>
      </c>
      <c r="D74" s="32" t="s">
        <v>396</v>
      </c>
      <c r="E74" s="32" t="s">
        <v>397</v>
      </c>
      <c r="F74" s="32" t="s">
        <v>398</v>
      </c>
      <c r="G74" s="32" t="s">
        <v>399</v>
      </c>
      <c r="H74" s="32" t="s">
        <v>400</v>
      </c>
      <c r="I74" s="32" t="s">
        <v>401</v>
      </c>
      <c r="J74" s="32" t="s">
        <v>146</v>
      </c>
      <c r="K74" s="32" t="s">
        <v>402</v>
      </c>
    </row>
    <row r="75" spans="1:11" x14ac:dyDescent="0.2">
      <c r="A75" s="32" t="s">
        <v>403</v>
      </c>
      <c r="B75" s="32" t="s">
        <v>388</v>
      </c>
      <c r="C75" s="32" t="s">
        <v>404</v>
      </c>
      <c r="D75" s="32" t="s">
        <v>405</v>
      </c>
      <c r="E75" s="32" t="s">
        <v>406</v>
      </c>
      <c r="F75" s="32" t="s">
        <v>407</v>
      </c>
      <c r="G75" s="32" t="s">
        <v>408</v>
      </c>
      <c r="H75" s="32" t="s">
        <v>409</v>
      </c>
      <c r="I75" s="32" t="s">
        <v>410</v>
      </c>
      <c r="J75" s="32" t="s">
        <v>411</v>
      </c>
      <c r="K75" s="32" t="s">
        <v>412</v>
      </c>
    </row>
    <row r="76" spans="1:11" x14ac:dyDescent="0.2">
      <c r="A76" s="32" t="s">
        <v>545</v>
      </c>
      <c r="B76" s="32" t="s">
        <v>413</v>
      </c>
      <c r="C76" s="32" t="s">
        <v>546</v>
      </c>
      <c r="D76" s="32" t="s">
        <v>547</v>
      </c>
      <c r="E76" s="32" t="s">
        <v>548</v>
      </c>
      <c r="F76" s="32" t="s">
        <v>549</v>
      </c>
      <c r="G76" s="32" t="s">
        <v>550</v>
      </c>
      <c r="H76" s="32" t="s">
        <v>551</v>
      </c>
      <c r="I76" s="32" t="s">
        <v>552</v>
      </c>
      <c r="J76" s="32" t="s">
        <v>118</v>
      </c>
      <c r="K76" s="32" t="s">
        <v>553</v>
      </c>
    </row>
    <row r="77" spans="1:11" x14ac:dyDescent="0.2">
      <c r="C77" s="32" t="s">
        <v>0</v>
      </c>
      <c r="D77" s="32" t="s">
        <v>599</v>
      </c>
      <c r="E77" s="32" t="s">
        <v>600</v>
      </c>
      <c r="F77" s="32" t="s">
        <v>601</v>
      </c>
      <c r="G77" s="32" t="s">
        <v>602</v>
      </c>
      <c r="H77" s="32" t="s">
        <v>603</v>
      </c>
      <c r="I77" s="32" t="s">
        <v>604</v>
      </c>
      <c r="J77" s="32" t="s">
        <v>554</v>
      </c>
      <c r="K77" s="32" t="s">
        <v>605</v>
      </c>
    </row>
    <row r="79" spans="1:11" x14ac:dyDescent="0.2">
      <c r="C79" s="32" t="s">
        <v>147</v>
      </c>
    </row>
    <row r="80" spans="1:11" x14ac:dyDescent="0.2">
      <c r="A80" s="32" t="s">
        <v>606</v>
      </c>
      <c r="B80" s="32" t="s">
        <v>132</v>
      </c>
      <c r="C80" s="32" t="s">
        <v>607</v>
      </c>
      <c r="D80" s="32" t="s">
        <v>608</v>
      </c>
      <c r="E80" s="32" t="s">
        <v>609</v>
      </c>
      <c r="F80" s="32" t="s">
        <v>610</v>
      </c>
      <c r="G80" s="32" t="s">
        <v>611</v>
      </c>
      <c r="H80" s="32" t="s">
        <v>612</v>
      </c>
      <c r="I80" s="32" t="s">
        <v>613</v>
      </c>
      <c r="J80" s="32" t="s">
        <v>512</v>
      </c>
      <c r="K80" s="32" t="s">
        <v>614</v>
      </c>
    </row>
    <row r="81" spans="3:11" x14ac:dyDescent="0.2">
      <c r="C81" s="32" t="s">
        <v>0</v>
      </c>
      <c r="D81" s="32" t="s">
        <v>615</v>
      </c>
      <c r="E81" s="32" t="s">
        <v>616</v>
      </c>
      <c r="F81" s="32" t="s">
        <v>617</v>
      </c>
      <c r="G81" s="32" t="s">
        <v>618</v>
      </c>
      <c r="H81" s="32" t="s">
        <v>619</v>
      </c>
      <c r="I81" s="32" t="s">
        <v>620</v>
      </c>
      <c r="J81" s="32" t="s">
        <v>555</v>
      </c>
      <c r="K81" s="32" t="s">
        <v>621</v>
      </c>
    </row>
    <row r="84" spans="3:11" x14ac:dyDescent="0.2">
      <c r="C84" s="32" t="s">
        <v>12</v>
      </c>
      <c r="D84" s="32" t="s">
        <v>631</v>
      </c>
      <c r="E84" s="32" t="s">
        <v>632</v>
      </c>
      <c r="F84" s="32" t="s">
        <v>633</v>
      </c>
      <c r="G84" s="32" t="s">
        <v>634</v>
      </c>
      <c r="H84" s="32" t="s">
        <v>635</v>
      </c>
      <c r="I84" s="32" t="s">
        <v>636</v>
      </c>
      <c r="J84" s="32" t="s">
        <v>556</v>
      </c>
      <c r="K84" s="32" t="s">
        <v>637</v>
      </c>
    </row>
    <row r="86" spans="3:11" x14ac:dyDescent="0.2">
      <c r="C86" s="32" t="s">
        <v>16</v>
      </c>
    </row>
    <row r="87" spans="3:11" x14ac:dyDescent="0.2">
      <c r="C87" s="32" t="s">
        <v>17</v>
      </c>
      <c r="D87" s="32" t="s">
        <v>638</v>
      </c>
      <c r="E87" s="32" t="s">
        <v>639</v>
      </c>
      <c r="F87" s="32" t="s">
        <v>640</v>
      </c>
      <c r="G87" s="32" t="s">
        <v>641</v>
      </c>
      <c r="H87" s="32" t="s">
        <v>642</v>
      </c>
      <c r="I87" s="32" t="s">
        <v>643</v>
      </c>
      <c r="J87" s="32" t="s">
        <v>622</v>
      </c>
      <c r="K87" s="32" t="s">
        <v>644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DB4F6-A126-47DA-8D04-C773595DC94D}">
  <dimension ref="A1:K94"/>
  <sheetViews>
    <sheetView workbookViewId="0"/>
  </sheetViews>
  <sheetFormatPr defaultRowHeight="12.55" x14ac:dyDescent="0.2"/>
  <sheetData>
    <row r="1" spans="1:7" x14ac:dyDescent="0.2">
      <c r="A1" s="32" t="s">
        <v>896</v>
      </c>
      <c r="B1" s="32" t="s">
        <v>18</v>
      </c>
      <c r="C1" s="32" t="s">
        <v>19</v>
      </c>
    </row>
    <row r="2" spans="1:7" x14ac:dyDescent="0.2">
      <c r="G2" s="32" t="s">
        <v>205</v>
      </c>
    </row>
    <row r="3" spans="1:7" x14ac:dyDescent="0.2">
      <c r="G3" s="32" t="s">
        <v>13</v>
      </c>
    </row>
    <row r="4" spans="1:7" x14ac:dyDescent="0.2">
      <c r="G4" s="32" t="s">
        <v>36</v>
      </c>
    </row>
    <row r="5" spans="1:7" x14ac:dyDescent="0.2">
      <c r="A5" s="32" t="s">
        <v>18</v>
      </c>
      <c r="B5" s="32" t="s">
        <v>22</v>
      </c>
    </row>
    <row r="6" spans="1:7" x14ac:dyDescent="0.2">
      <c r="A6" s="32" t="s">
        <v>18</v>
      </c>
      <c r="B6" s="32" t="s">
        <v>37</v>
      </c>
    </row>
    <row r="7" spans="1:7" x14ac:dyDescent="0.2">
      <c r="A7" s="32" t="s">
        <v>18</v>
      </c>
      <c r="B7" s="32" t="s">
        <v>23</v>
      </c>
    </row>
    <row r="8" spans="1:7" x14ac:dyDescent="0.2">
      <c r="A8" s="32" t="s">
        <v>18</v>
      </c>
      <c r="B8" s="32" t="s">
        <v>38</v>
      </c>
    </row>
    <row r="9" spans="1:7" x14ac:dyDescent="0.2">
      <c r="A9" s="32" t="s">
        <v>18</v>
      </c>
      <c r="B9" s="32" t="s">
        <v>24</v>
      </c>
    </row>
    <row r="10" spans="1:7" x14ac:dyDescent="0.2">
      <c r="A10" s="32" t="s">
        <v>18</v>
      </c>
      <c r="B10" s="32" t="s">
        <v>39</v>
      </c>
    </row>
    <row r="11" spans="1:7" x14ac:dyDescent="0.2">
      <c r="A11" s="32" t="s">
        <v>18</v>
      </c>
      <c r="B11" s="32" t="s">
        <v>25</v>
      </c>
    </row>
    <row r="12" spans="1:7" x14ac:dyDescent="0.2">
      <c r="A12" s="32" t="s">
        <v>18</v>
      </c>
      <c r="B12" s="32" t="s">
        <v>40</v>
      </c>
    </row>
    <row r="13" spans="1:7" x14ac:dyDescent="0.2">
      <c r="A13" s="32" t="s">
        <v>18</v>
      </c>
      <c r="B13" s="32" t="s">
        <v>26</v>
      </c>
    </row>
    <row r="14" spans="1:7" x14ac:dyDescent="0.2">
      <c r="A14" s="32" t="s">
        <v>18</v>
      </c>
      <c r="B14" s="32" t="s">
        <v>468</v>
      </c>
    </row>
    <row r="15" spans="1:7" x14ac:dyDescent="0.2">
      <c r="A15" s="32" t="s">
        <v>18</v>
      </c>
      <c r="B15" s="32" t="s">
        <v>213</v>
      </c>
    </row>
    <row r="16" spans="1:7" x14ac:dyDescent="0.2">
      <c r="C16" s="32" t="s">
        <v>41</v>
      </c>
    </row>
    <row r="17" spans="1:11" x14ac:dyDescent="0.2">
      <c r="A17" s="32" t="s">
        <v>133</v>
      </c>
      <c r="C17" s="32" t="s">
        <v>662</v>
      </c>
    </row>
    <row r="18" spans="1:11" x14ac:dyDescent="0.2">
      <c r="A18" s="32" t="s">
        <v>133</v>
      </c>
      <c r="C18" s="32" t="s">
        <v>663</v>
      </c>
    </row>
    <row r="19" spans="1:11" x14ac:dyDescent="0.2">
      <c r="A19" s="32" t="s">
        <v>133</v>
      </c>
      <c r="C19" s="32" t="s">
        <v>414</v>
      </c>
    </row>
    <row r="20" spans="1:11" x14ac:dyDescent="0.2">
      <c r="A20" s="32" t="s">
        <v>133</v>
      </c>
      <c r="C20" s="32" t="s">
        <v>664</v>
      </c>
    </row>
    <row r="21" spans="1:11" x14ac:dyDescent="0.2">
      <c r="A21" s="32" t="s">
        <v>133</v>
      </c>
      <c r="C21" s="32" t="s">
        <v>665</v>
      </c>
    </row>
    <row r="22" spans="1:11" x14ac:dyDescent="0.2">
      <c r="A22" s="32" t="s">
        <v>133</v>
      </c>
      <c r="C22" s="32" t="s">
        <v>666</v>
      </c>
    </row>
    <row r="23" spans="1:11" x14ac:dyDescent="0.2">
      <c r="A23" s="32" t="s">
        <v>133</v>
      </c>
      <c r="C23" s="32" t="s">
        <v>667</v>
      </c>
    </row>
    <row r="25" spans="1:11" x14ac:dyDescent="0.2">
      <c r="A25" s="32" t="s">
        <v>21</v>
      </c>
      <c r="D25" s="32" t="s">
        <v>1</v>
      </c>
      <c r="E25" s="32" t="s">
        <v>1</v>
      </c>
      <c r="F25" s="32" t="s">
        <v>2</v>
      </c>
      <c r="G25" s="32" t="s">
        <v>3</v>
      </c>
      <c r="H25" s="32" t="s">
        <v>4</v>
      </c>
      <c r="I25" s="32" t="s">
        <v>2</v>
      </c>
      <c r="J25" s="32" t="s">
        <v>5</v>
      </c>
      <c r="K25" s="32" t="s">
        <v>6</v>
      </c>
    </row>
    <row r="26" spans="1:11" x14ac:dyDescent="0.2">
      <c r="D26" s="32" t="s">
        <v>7</v>
      </c>
      <c r="E26" s="32" t="s">
        <v>8</v>
      </c>
      <c r="F26" s="32" t="s">
        <v>9</v>
      </c>
      <c r="G26" s="32" t="s">
        <v>10</v>
      </c>
      <c r="H26" s="32" t="s">
        <v>8</v>
      </c>
      <c r="I26" s="32" t="s">
        <v>9</v>
      </c>
      <c r="J26" s="32" t="s">
        <v>11</v>
      </c>
      <c r="K26" s="32" t="s">
        <v>7</v>
      </c>
    </row>
    <row r="27" spans="1:11" x14ac:dyDescent="0.2">
      <c r="C27" s="32" t="s">
        <v>14</v>
      </c>
    </row>
    <row r="28" spans="1:11" x14ac:dyDescent="0.2">
      <c r="A28" s="32" t="s">
        <v>155</v>
      </c>
      <c r="B28" s="32" t="s">
        <v>63</v>
      </c>
      <c r="C28" s="32" t="s">
        <v>181</v>
      </c>
      <c r="D28" s="32" t="s">
        <v>256</v>
      </c>
      <c r="E28" s="32" t="s">
        <v>257</v>
      </c>
      <c r="F28" s="32" t="s">
        <v>64</v>
      </c>
      <c r="G28" s="32" t="s">
        <v>258</v>
      </c>
      <c r="H28" s="32" t="s">
        <v>259</v>
      </c>
      <c r="I28" s="32" t="s">
        <v>65</v>
      </c>
      <c r="J28" s="32" t="s">
        <v>66</v>
      </c>
      <c r="K28" s="32" t="s">
        <v>260</v>
      </c>
    </row>
    <row r="29" spans="1:11" x14ac:dyDescent="0.2">
      <c r="A29" s="32" t="s">
        <v>156</v>
      </c>
      <c r="B29" s="32" t="s">
        <v>513</v>
      </c>
      <c r="C29" s="32" t="s">
        <v>182</v>
      </c>
      <c r="D29" s="32" t="s">
        <v>415</v>
      </c>
      <c r="E29" s="32" t="s">
        <v>416</v>
      </c>
      <c r="F29" s="32" t="s">
        <v>67</v>
      </c>
      <c r="G29" s="32" t="s">
        <v>417</v>
      </c>
      <c r="H29" s="32" t="s">
        <v>418</v>
      </c>
      <c r="I29" s="32" t="s">
        <v>68</v>
      </c>
      <c r="J29" s="32" t="s">
        <v>69</v>
      </c>
      <c r="K29" s="32" t="s">
        <v>419</v>
      </c>
    </row>
    <row r="30" spans="1:11" x14ac:dyDescent="0.2">
      <c r="A30" s="32" t="s">
        <v>558</v>
      </c>
      <c r="B30" s="32" t="s">
        <v>219</v>
      </c>
      <c r="C30" s="32" t="s">
        <v>559</v>
      </c>
      <c r="D30" s="32" t="s">
        <v>560</v>
      </c>
      <c r="E30" s="32" t="s">
        <v>561</v>
      </c>
      <c r="F30" s="32" t="s">
        <v>562</v>
      </c>
      <c r="G30" s="32" t="s">
        <v>563</v>
      </c>
      <c r="H30" s="32" t="s">
        <v>564</v>
      </c>
      <c r="I30" s="32" t="s">
        <v>565</v>
      </c>
      <c r="J30" s="32" t="s">
        <v>70</v>
      </c>
      <c r="K30" s="32" t="s">
        <v>566</v>
      </c>
    </row>
    <row r="31" spans="1:11" x14ac:dyDescent="0.2">
      <c r="A31" s="32" t="s">
        <v>668</v>
      </c>
      <c r="B31" s="32" t="s">
        <v>225</v>
      </c>
      <c r="C31" s="32" t="s">
        <v>669</v>
      </c>
      <c r="D31" s="32" t="s">
        <v>670</v>
      </c>
      <c r="E31" s="32" t="s">
        <v>671</v>
      </c>
      <c r="F31" s="32" t="s">
        <v>672</v>
      </c>
      <c r="G31" s="32" t="s">
        <v>673</v>
      </c>
      <c r="H31" s="32" t="s">
        <v>674</v>
      </c>
      <c r="I31" s="32" t="s">
        <v>675</v>
      </c>
      <c r="J31" s="32" t="s">
        <v>567</v>
      </c>
      <c r="K31" s="32" t="s">
        <v>676</v>
      </c>
    </row>
    <row r="32" spans="1:11" x14ac:dyDescent="0.2">
      <c r="A32" s="32" t="s">
        <v>677</v>
      </c>
      <c r="B32" s="32" t="s">
        <v>231</v>
      </c>
      <c r="C32" s="32" t="s">
        <v>678</v>
      </c>
      <c r="D32" s="32" t="s">
        <v>679</v>
      </c>
      <c r="E32" s="32" t="s">
        <v>680</v>
      </c>
      <c r="F32" s="32" t="s">
        <v>681</v>
      </c>
      <c r="G32" s="32" t="s">
        <v>682</v>
      </c>
      <c r="H32" s="32" t="s">
        <v>683</v>
      </c>
      <c r="I32" s="32" t="s">
        <v>684</v>
      </c>
      <c r="J32" s="32" t="s">
        <v>685</v>
      </c>
      <c r="K32" s="32" t="s">
        <v>686</v>
      </c>
    </row>
    <row r="33" spans="1:11" x14ac:dyDescent="0.2">
      <c r="A33" s="32" t="s">
        <v>687</v>
      </c>
      <c r="B33" s="32" t="s">
        <v>237</v>
      </c>
      <c r="C33" s="32" t="s">
        <v>688</v>
      </c>
      <c r="D33" s="32" t="s">
        <v>689</v>
      </c>
      <c r="E33" s="32" t="s">
        <v>690</v>
      </c>
      <c r="F33" s="32" t="s">
        <v>691</v>
      </c>
      <c r="G33" s="32" t="s">
        <v>692</v>
      </c>
      <c r="H33" s="32" t="s">
        <v>693</v>
      </c>
      <c r="I33" s="32" t="s">
        <v>694</v>
      </c>
      <c r="J33" s="32" t="s">
        <v>695</v>
      </c>
      <c r="K33" s="32" t="s">
        <v>696</v>
      </c>
    </row>
    <row r="34" spans="1:11" x14ac:dyDescent="0.2">
      <c r="A34" s="32" t="s">
        <v>157</v>
      </c>
      <c r="B34" s="32" t="s">
        <v>243</v>
      </c>
      <c r="C34" s="32" t="s">
        <v>183</v>
      </c>
      <c r="D34" s="32" t="s">
        <v>697</v>
      </c>
      <c r="E34" s="32" t="s">
        <v>698</v>
      </c>
      <c r="F34" s="32" t="s">
        <v>71</v>
      </c>
      <c r="G34" s="32" t="s">
        <v>699</v>
      </c>
      <c r="H34" s="32" t="s">
        <v>700</v>
      </c>
      <c r="I34" s="32" t="s">
        <v>72</v>
      </c>
      <c r="J34" s="32" t="s">
        <v>73</v>
      </c>
      <c r="K34" s="32" t="s">
        <v>701</v>
      </c>
    </row>
    <row r="35" spans="1:11" x14ac:dyDescent="0.2">
      <c r="A35" s="32" t="s">
        <v>158</v>
      </c>
      <c r="B35" s="32" t="s">
        <v>249</v>
      </c>
      <c r="C35" s="32" t="s">
        <v>184</v>
      </c>
      <c r="D35" s="32" t="s">
        <v>702</v>
      </c>
      <c r="E35" s="32" t="s">
        <v>703</v>
      </c>
      <c r="F35" s="32" t="s">
        <v>74</v>
      </c>
      <c r="G35" s="32" t="s">
        <v>704</v>
      </c>
      <c r="H35" s="32" t="s">
        <v>705</v>
      </c>
      <c r="I35" s="32" t="s">
        <v>75</v>
      </c>
      <c r="J35" s="32" t="s">
        <v>76</v>
      </c>
      <c r="K35" s="32" t="s">
        <v>706</v>
      </c>
    </row>
    <row r="36" spans="1:11" x14ac:dyDescent="0.2">
      <c r="A36" s="32" t="s">
        <v>159</v>
      </c>
      <c r="B36" s="32" t="s">
        <v>255</v>
      </c>
      <c r="C36" s="32" t="s">
        <v>185</v>
      </c>
      <c r="D36" s="32" t="s">
        <v>707</v>
      </c>
      <c r="E36" s="32" t="s">
        <v>708</v>
      </c>
      <c r="F36" s="32" t="s">
        <v>77</v>
      </c>
      <c r="G36" s="32" t="s">
        <v>709</v>
      </c>
      <c r="H36" s="32" t="s">
        <v>710</v>
      </c>
      <c r="I36" s="32" t="s">
        <v>78</v>
      </c>
      <c r="J36" s="32" t="s">
        <v>79</v>
      </c>
      <c r="K36" s="32" t="s">
        <v>711</v>
      </c>
    </row>
    <row r="37" spans="1:11" x14ac:dyDescent="0.2">
      <c r="C37" s="32" t="s">
        <v>15</v>
      </c>
      <c r="D37" s="32" t="s">
        <v>712</v>
      </c>
      <c r="E37" s="32" t="s">
        <v>713</v>
      </c>
      <c r="F37" s="32" t="s">
        <v>714</v>
      </c>
      <c r="G37" s="32" t="s">
        <v>715</v>
      </c>
      <c r="H37" s="32" t="s">
        <v>716</v>
      </c>
      <c r="I37" s="32" t="s">
        <v>717</v>
      </c>
      <c r="J37" s="32" t="s">
        <v>80</v>
      </c>
      <c r="K37" s="32" t="s">
        <v>718</v>
      </c>
    </row>
    <row r="39" spans="1:11" x14ac:dyDescent="0.2">
      <c r="C39" s="32" t="s">
        <v>207</v>
      </c>
    </row>
    <row r="40" spans="1:11" x14ac:dyDescent="0.2">
      <c r="C40" s="32" t="s">
        <v>208</v>
      </c>
    </row>
    <row r="41" spans="1:11" x14ac:dyDescent="0.2">
      <c r="A41" s="32" t="s">
        <v>161</v>
      </c>
      <c r="B41" s="32" t="s">
        <v>120</v>
      </c>
      <c r="C41" s="32" t="s">
        <v>187</v>
      </c>
      <c r="D41" s="32" t="s">
        <v>420</v>
      </c>
      <c r="E41" s="32" t="s">
        <v>421</v>
      </c>
      <c r="F41" s="32" t="s">
        <v>84</v>
      </c>
      <c r="G41" s="32" t="s">
        <v>422</v>
      </c>
      <c r="H41" s="32" t="s">
        <v>423</v>
      </c>
      <c r="I41" s="32" t="s">
        <v>85</v>
      </c>
      <c r="J41" s="32" t="s">
        <v>86</v>
      </c>
      <c r="K41" s="32" t="s">
        <v>424</v>
      </c>
    </row>
    <row r="42" spans="1:11" x14ac:dyDescent="0.2">
      <c r="A42" s="32" t="s">
        <v>521</v>
      </c>
      <c r="B42" s="32" t="s">
        <v>121</v>
      </c>
      <c r="C42" s="32" t="s">
        <v>522</v>
      </c>
      <c r="D42" s="32" t="s">
        <v>568</v>
      </c>
      <c r="E42" s="32" t="s">
        <v>569</v>
      </c>
      <c r="F42" s="32" t="s">
        <v>523</v>
      </c>
      <c r="G42" s="32" t="s">
        <v>570</v>
      </c>
      <c r="H42" s="32" t="s">
        <v>571</v>
      </c>
      <c r="I42" s="32" t="s">
        <v>524</v>
      </c>
      <c r="J42" s="32" t="s">
        <v>87</v>
      </c>
      <c r="K42" s="32" t="s">
        <v>572</v>
      </c>
    </row>
    <row r="43" spans="1:11" x14ac:dyDescent="0.2">
      <c r="A43" s="32" t="s">
        <v>719</v>
      </c>
      <c r="B43" s="32" t="s">
        <v>122</v>
      </c>
      <c r="C43" s="32" t="s">
        <v>720</v>
      </c>
      <c r="D43" s="32" t="s">
        <v>721</v>
      </c>
      <c r="E43" s="32" t="s">
        <v>722</v>
      </c>
      <c r="F43" s="32" t="s">
        <v>723</v>
      </c>
      <c r="G43" s="32" t="s">
        <v>724</v>
      </c>
      <c r="H43" s="32" t="s">
        <v>725</v>
      </c>
      <c r="I43" s="32" t="s">
        <v>726</v>
      </c>
      <c r="J43" s="32" t="s">
        <v>525</v>
      </c>
      <c r="K43" s="32" t="s">
        <v>727</v>
      </c>
    </row>
    <row r="44" spans="1:11" x14ac:dyDescent="0.2">
      <c r="A44" s="32" t="s">
        <v>728</v>
      </c>
      <c r="B44" s="32" t="s">
        <v>123</v>
      </c>
      <c r="C44" s="32" t="s">
        <v>729</v>
      </c>
      <c r="D44" s="32" t="s">
        <v>730</v>
      </c>
      <c r="E44" s="32" t="s">
        <v>731</v>
      </c>
      <c r="F44" s="32" t="s">
        <v>732</v>
      </c>
      <c r="G44" s="32" t="s">
        <v>733</v>
      </c>
      <c r="H44" s="32" t="s">
        <v>734</v>
      </c>
      <c r="I44" s="32" t="s">
        <v>735</v>
      </c>
      <c r="J44" s="32" t="s">
        <v>736</v>
      </c>
      <c r="K44" s="32" t="s">
        <v>737</v>
      </c>
    </row>
    <row r="45" spans="1:11" x14ac:dyDescent="0.2">
      <c r="A45" s="32" t="s">
        <v>173</v>
      </c>
      <c r="B45" s="32" t="s">
        <v>124</v>
      </c>
      <c r="C45" s="32" t="s">
        <v>199</v>
      </c>
      <c r="D45" s="32" t="s">
        <v>308</v>
      </c>
      <c r="E45" s="32" t="s">
        <v>309</v>
      </c>
      <c r="F45" s="32" t="s">
        <v>143</v>
      </c>
      <c r="G45" s="32" t="s">
        <v>425</v>
      </c>
      <c r="H45" s="32" t="s">
        <v>310</v>
      </c>
      <c r="I45" s="32" t="s">
        <v>144</v>
      </c>
      <c r="J45" s="32" t="s">
        <v>88</v>
      </c>
      <c r="K45" s="32" t="s">
        <v>464</v>
      </c>
    </row>
    <row r="46" spans="1:11" x14ac:dyDescent="0.2">
      <c r="A46" s="32" t="s">
        <v>311</v>
      </c>
      <c r="B46" s="32" t="s">
        <v>282</v>
      </c>
      <c r="C46" s="32" t="s">
        <v>313</v>
      </c>
      <c r="D46" s="32" t="s">
        <v>314</v>
      </c>
      <c r="E46" s="32" t="s">
        <v>315</v>
      </c>
      <c r="F46" s="32" t="s">
        <v>316</v>
      </c>
      <c r="G46" s="32" t="s">
        <v>573</v>
      </c>
      <c r="H46" s="32" t="s">
        <v>317</v>
      </c>
      <c r="I46" s="32" t="s">
        <v>318</v>
      </c>
      <c r="J46" s="32" t="s">
        <v>145</v>
      </c>
      <c r="K46" s="32" t="s">
        <v>465</v>
      </c>
    </row>
    <row r="47" spans="1:11" x14ac:dyDescent="0.2">
      <c r="A47" s="32" t="s">
        <v>319</v>
      </c>
      <c r="B47" s="32" t="s">
        <v>292</v>
      </c>
      <c r="C47" s="32" t="s">
        <v>320</v>
      </c>
      <c r="D47" s="32" t="s">
        <v>321</v>
      </c>
      <c r="E47" s="32" t="s">
        <v>322</v>
      </c>
      <c r="F47" s="32" t="s">
        <v>323</v>
      </c>
      <c r="G47" s="32" t="s">
        <v>645</v>
      </c>
      <c r="H47" s="32" t="s">
        <v>325</v>
      </c>
      <c r="I47" s="32" t="s">
        <v>326</v>
      </c>
      <c r="J47" s="32" t="s">
        <v>327</v>
      </c>
      <c r="K47" s="32" t="s">
        <v>466</v>
      </c>
    </row>
    <row r="48" spans="1:11" x14ac:dyDescent="0.2">
      <c r="A48" s="32" t="s">
        <v>162</v>
      </c>
      <c r="B48" s="32" t="s">
        <v>302</v>
      </c>
      <c r="C48" s="32" t="s">
        <v>188</v>
      </c>
      <c r="D48" s="32" t="s">
        <v>328</v>
      </c>
      <c r="E48" s="32" t="s">
        <v>329</v>
      </c>
      <c r="F48" s="32" t="s">
        <v>89</v>
      </c>
      <c r="G48" s="32" t="s">
        <v>738</v>
      </c>
      <c r="H48" s="32" t="s">
        <v>331</v>
      </c>
      <c r="I48" s="32" t="s">
        <v>90</v>
      </c>
      <c r="J48" s="32" t="s">
        <v>91</v>
      </c>
      <c r="K48" s="32" t="s">
        <v>467</v>
      </c>
    </row>
    <row r="49" spans="1:11" x14ac:dyDescent="0.2">
      <c r="B49" s="32" t="s">
        <v>20</v>
      </c>
      <c r="C49" s="32" t="s">
        <v>0</v>
      </c>
      <c r="D49" s="32" t="s">
        <v>739</v>
      </c>
      <c r="E49" s="32" t="s">
        <v>740</v>
      </c>
      <c r="F49" s="32" t="s">
        <v>741</v>
      </c>
      <c r="G49" s="32" t="s">
        <v>742</v>
      </c>
      <c r="H49" s="32" t="s">
        <v>743</v>
      </c>
      <c r="I49" s="32" t="s">
        <v>744</v>
      </c>
      <c r="J49" s="32" t="s">
        <v>92</v>
      </c>
      <c r="K49" s="32" t="s">
        <v>745</v>
      </c>
    </row>
    <row r="51" spans="1:11" x14ac:dyDescent="0.2">
      <c r="C51" s="32" t="s">
        <v>209</v>
      </c>
    </row>
    <row r="52" spans="1:11" x14ac:dyDescent="0.2">
      <c r="A52" s="32" t="s">
        <v>746</v>
      </c>
      <c r="B52" s="32" t="s">
        <v>131</v>
      </c>
      <c r="C52" s="32" t="s">
        <v>747</v>
      </c>
      <c r="D52" s="32" t="s">
        <v>748</v>
      </c>
      <c r="E52" s="32" t="s">
        <v>749</v>
      </c>
      <c r="F52" s="32" t="s">
        <v>750</v>
      </c>
      <c r="G52" s="32" t="s">
        <v>751</v>
      </c>
      <c r="H52" s="32" t="s">
        <v>752</v>
      </c>
      <c r="I52" s="32" t="s">
        <v>753</v>
      </c>
      <c r="J52" s="32" t="s">
        <v>646</v>
      </c>
      <c r="K52" s="32" t="s">
        <v>754</v>
      </c>
    </row>
    <row r="53" spans="1:11" x14ac:dyDescent="0.2">
      <c r="A53" s="32" t="s">
        <v>755</v>
      </c>
      <c r="B53" s="32" t="s">
        <v>623</v>
      </c>
      <c r="C53" s="32" t="s">
        <v>756</v>
      </c>
      <c r="D53" s="32" t="s">
        <v>757</v>
      </c>
      <c r="E53" s="32" t="s">
        <v>758</v>
      </c>
      <c r="F53" s="32" t="s">
        <v>759</v>
      </c>
      <c r="G53" s="32" t="s">
        <v>760</v>
      </c>
      <c r="H53" s="32" t="s">
        <v>761</v>
      </c>
      <c r="I53" s="32" t="s">
        <v>762</v>
      </c>
      <c r="J53" s="32" t="s">
        <v>763</v>
      </c>
      <c r="K53" s="32" t="s">
        <v>764</v>
      </c>
    </row>
    <row r="54" spans="1:11" x14ac:dyDescent="0.2">
      <c r="A54" s="32" t="s">
        <v>163</v>
      </c>
      <c r="B54" s="32" t="s">
        <v>128</v>
      </c>
      <c r="C54" s="32" t="s">
        <v>189</v>
      </c>
      <c r="D54" s="32" t="s">
        <v>333</v>
      </c>
      <c r="E54" s="32" t="s">
        <v>334</v>
      </c>
      <c r="F54" s="32" t="s">
        <v>93</v>
      </c>
      <c r="G54" s="32" t="s">
        <v>765</v>
      </c>
      <c r="H54" s="32" t="s">
        <v>336</v>
      </c>
      <c r="I54" s="32" t="s">
        <v>94</v>
      </c>
      <c r="J54" s="32" t="s">
        <v>95</v>
      </c>
      <c r="K54" s="32" t="s">
        <v>337</v>
      </c>
    </row>
    <row r="55" spans="1:11" x14ac:dyDescent="0.2">
      <c r="A55" s="32" t="s">
        <v>164</v>
      </c>
      <c r="B55" s="32" t="s">
        <v>312</v>
      </c>
      <c r="C55" s="32" t="s">
        <v>190</v>
      </c>
      <c r="D55" s="32" t="s">
        <v>338</v>
      </c>
      <c r="E55" s="32" t="s">
        <v>339</v>
      </c>
      <c r="F55" s="32" t="s">
        <v>96</v>
      </c>
      <c r="G55" s="32" t="s">
        <v>766</v>
      </c>
      <c r="H55" s="32" t="s">
        <v>341</v>
      </c>
      <c r="I55" s="32" t="s">
        <v>97</v>
      </c>
      <c r="J55" s="32" t="s">
        <v>98</v>
      </c>
      <c r="K55" s="32" t="s">
        <v>342</v>
      </c>
    </row>
    <row r="56" spans="1:11" x14ac:dyDescent="0.2">
      <c r="A56" s="32" t="s">
        <v>165</v>
      </c>
      <c r="B56" s="32" t="s">
        <v>129</v>
      </c>
      <c r="C56" s="32" t="s">
        <v>191</v>
      </c>
      <c r="D56" s="32" t="s">
        <v>343</v>
      </c>
      <c r="E56" s="32" t="s">
        <v>344</v>
      </c>
      <c r="F56" s="32" t="s">
        <v>99</v>
      </c>
      <c r="G56" s="32" t="s">
        <v>767</v>
      </c>
      <c r="H56" s="32" t="s">
        <v>346</v>
      </c>
      <c r="I56" s="32" t="s">
        <v>100</v>
      </c>
      <c r="J56" s="32" t="s">
        <v>101</v>
      </c>
      <c r="K56" s="32" t="s">
        <v>347</v>
      </c>
    </row>
    <row r="57" spans="1:11" x14ac:dyDescent="0.2">
      <c r="A57" s="32" t="s">
        <v>166</v>
      </c>
      <c r="B57" s="32" t="s">
        <v>130</v>
      </c>
      <c r="C57" s="32" t="s">
        <v>192</v>
      </c>
      <c r="D57" s="32" t="s">
        <v>349</v>
      </c>
      <c r="E57" s="32" t="s">
        <v>350</v>
      </c>
      <c r="F57" s="32" t="s">
        <v>102</v>
      </c>
      <c r="G57" s="32" t="s">
        <v>768</v>
      </c>
      <c r="H57" s="32" t="s">
        <v>352</v>
      </c>
      <c r="I57" s="32" t="s">
        <v>103</v>
      </c>
      <c r="J57" s="32" t="s">
        <v>104</v>
      </c>
      <c r="K57" s="32" t="s">
        <v>353</v>
      </c>
    </row>
    <row r="58" spans="1:11" x14ac:dyDescent="0.2">
      <c r="B58" s="32" t="s">
        <v>20</v>
      </c>
      <c r="C58" s="32" t="s">
        <v>0</v>
      </c>
      <c r="D58" s="32" t="s">
        <v>769</v>
      </c>
      <c r="E58" s="32" t="s">
        <v>770</v>
      </c>
      <c r="F58" s="32" t="s">
        <v>771</v>
      </c>
      <c r="G58" s="32" t="s">
        <v>772</v>
      </c>
      <c r="H58" s="32" t="s">
        <v>773</v>
      </c>
      <c r="I58" s="32" t="s">
        <v>774</v>
      </c>
      <c r="J58" s="32" t="s">
        <v>105</v>
      </c>
      <c r="K58" s="32" t="s">
        <v>775</v>
      </c>
    </row>
    <row r="60" spans="1:11" x14ac:dyDescent="0.2">
      <c r="C60" s="32" t="s">
        <v>210</v>
      </c>
    </row>
    <row r="61" spans="1:11" x14ac:dyDescent="0.2">
      <c r="A61" s="32" t="s">
        <v>776</v>
      </c>
      <c r="B61" s="32" t="s">
        <v>125</v>
      </c>
      <c r="C61" s="32" t="s">
        <v>777</v>
      </c>
      <c r="D61" s="32" t="s">
        <v>778</v>
      </c>
      <c r="E61" s="32" t="s">
        <v>779</v>
      </c>
      <c r="F61" s="32" t="s">
        <v>780</v>
      </c>
      <c r="G61" s="32" t="s">
        <v>781</v>
      </c>
      <c r="H61" s="32" t="s">
        <v>782</v>
      </c>
      <c r="I61" s="32" t="s">
        <v>783</v>
      </c>
      <c r="J61" s="32" t="s">
        <v>647</v>
      </c>
      <c r="K61" s="32" t="s">
        <v>784</v>
      </c>
    </row>
    <row r="62" spans="1:11" x14ac:dyDescent="0.2">
      <c r="A62" s="32" t="s">
        <v>785</v>
      </c>
      <c r="B62" s="32" t="s">
        <v>332</v>
      </c>
      <c r="C62" s="32" t="s">
        <v>786</v>
      </c>
      <c r="D62" s="32" t="s">
        <v>787</v>
      </c>
      <c r="E62" s="32" t="s">
        <v>788</v>
      </c>
      <c r="F62" s="32" t="s">
        <v>789</v>
      </c>
      <c r="G62" s="32" t="s">
        <v>790</v>
      </c>
      <c r="H62" s="32" t="s">
        <v>791</v>
      </c>
      <c r="I62" s="32" t="s">
        <v>792</v>
      </c>
      <c r="J62" s="32" t="s">
        <v>793</v>
      </c>
      <c r="K62" s="32" t="s">
        <v>794</v>
      </c>
    </row>
    <row r="63" spans="1:11" x14ac:dyDescent="0.2">
      <c r="A63" s="32" t="s">
        <v>167</v>
      </c>
      <c r="B63" s="32" t="s">
        <v>126</v>
      </c>
      <c r="C63" s="32" t="s">
        <v>193</v>
      </c>
      <c r="D63" s="32" t="s">
        <v>357</v>
      </c>
      <c r="E63" s="32" t="s">
        <v>358</v>
      </c>
      <c r="F63" s="32" t="s">
        <v>107</v>
      </c>
      <c r="G63" s="32" t="s">
        <v>359</v>
      </c>
      <c r="H63" s="32" t="s">
        <v>360</v>
      </c>
      <c r="I63" s="32" t="s">
        <v>108</v>
      </c>
      <c r="J63" s="32" t="s">
        <v>109</v>
      </c>
      <c r="K63" s="32" t="s">
        <v>361</v>
      </c>
    </row>
    <row r="64" spans="1:11" x14ac:dyDescent="0.2">
      <c r="A64" s="32" t="s">
        <v>168</v>
      </c>
      <c r="B64" s="32" t="s">
        <v>127</v>
      </c>
      <c r="C64" s="32" t="s">
        <v>194</v>
      </c>
      <c r="D64" s="32" t="s">
        <v>363</v>
      </c>
      <c r="E64" s="32" t="s">
        <v>364</v>
      </c>
      <c r="F64" s="32" t="s">
        <v>110</v>
      </c>
      <c r="G64" s="32" t="s">
        <v>365</v>
      </c>
      <c r="H64" s="32" t="s">
        <v>366</v>
      </c>
      <c r="I64" s="32" t="s">
        <v>111</v>
      </c>
      <c r="J64" s="32" t="s">
        <v>112</v>
      </c>
      <c r="K64" s="32" t="s">
        <v>367</v>
      </c>
    </row>
    <row r="65" spans="1:11" x14ac:dyDescent="0.2">
      <c r="A65" s="32" t="s">
        <v>169</v>
      </c>
      <c r="B65" s="32" t="s">
        <v>119</v>
      </c>
      <c r="C65" s="32" t="s">
        <v>195</v>
      </c>
      <c r="D65" s="32" t="s">
        <v>369</v>
      </c>
      <c r="E65" s="32" t="s">
        <v>370</v>
      </c>
      <c r="F65" s="32" t="s">
        <v>137</v>
      </c>
      <c r="G65" s="32" t="s">
        <v>371</v>
      </c>
      <c r="H65" s="32" t="s">
        <v>372</v>
      </c>
      <c r="I65" s="32" t="s">
        <v>138</v>
      </c>
      <c r="J65" s="32" t="s">
        <v>113</v>
      </c>
      <c r="K65" s="32" t="s">
        <v>373</v>
      </c>
    </row>
    <row r="66" spans="1:11" x14ac:dyDescent="0.2">
      <c r="A66" s="32" t="s">
        <v>500</v>
      </c>
      <c r="B66" s="32" t="s">
        <v>348</v>
      </c>
      <c r="C66" s="32" t="s">
        <v>501</v>
      </c>
      <c r="D66" s="32" t="s">
        <v>502</v>
      </c>
      <c r="E66" s="32" t="s">
        <v>503</v>
      </c>
      <c r="F66" s="32" t="s">
        <v>504</v>
      </c>
      <c r="G66" s="32" t="s">
        <v>505</v>
      </c>
      <c r="H66" s="32" t="s">
        <v>506</v>
      </c>
      <c r="I66" s="32" t="s">
        <v>507</v>
      </c>
      <c r="J66" s="32" t="s">
        <v>139</v>
      </c>
      <c r="K66" s="32" t="s">
        <v>508</v>
      </c>
    </row>
    <row r="67" spans="1:11" x14ac:dyDescent="0.2">
      <c r="B67" s="32" t="s">
        <v>20</v>
      </c>
      <c r="C67" s="32" t="s">
        <v>0</v>
      </c>
      <c r="D67" s="32" t="s">
        <v>795</v>
      </c>
      <c r="E67" s="32" t="s">
        <v>796</v>
      </c>
      <c r="F67" s="32" t="s">
        <v>797</v>
      </c>
      <c r="G67" s="32" t="s">
        <v>798</v>
      </c>
      <c r="H67" s="32" t="s">
        <v>799</v>
      </c>
      <c r="I67" s="32" t="s">
        <v>800</v>
      </c>
      <c r="J67" s="32" t="s">
        <v>509</v>
      </c>
      <c r="K67" s="32" t="s">
        <v>801</v>
      </c>
    </row>
    <row r="69" spans="1:11" x14ac:dyDescent="0.2">
      <c r="C69" s="32" t="s">
        <v>211</v>
      </c>
    </row>
    <row r="70" spans="1:11" x14ac:dyDescent="0.2">
      <c r="A70" s="32" t="s">
        <v>802</v>
      </c>
      <c r="B70" s="32" t="s">
        <v>354</v>
      </c>
      <c r="C70" s="32" t="s">
        <v>803</v>
      </c>
      <c r="D70" s="32" t="s">
        <v>804</v>
      </c>
      <c r="E70" s="32" t="s">
        <v>805</v>
      </c>
      <c r="F70" s="32" t="s">
        <v>806</v>
      </c>
      <c r="G70" s="32" t="s">
        <v>807</v>
      </c>
      <c r="H70" s="32" t="s">
        <v>808</v>
      </c>
      <c r="I70" s="32" t="s">
        <v>809</v>
      </c>
      <c r="J70" s="32" t="s">
        <v>810</v>
      </c>
      <c r="K70" s="32" t="s">
        <v>811</v>
      </c>
    </row>
    <row r="71" spans="1:11" x14ac:dyDescent="0.2">
      <c r="A71" s="32" t="s">
        <v>170</v>
      </c>
      <c r="B71" s="32" t="s">
        <v>355</v>
      </c>
      <c r="C71" s="32" t="s">
        <v>196</v>
      </c>
      <c r="D71" s="32" t="s">
        <v>377</v>
      </c>
      <c r="E71" s="32" t="s">
        <v>378</v>
      </c>
      <c r="F71" s="32" t="s">
        <v>114</v>
      </c>
      <c r="G71" s="32" t="s">
        <v>379</v>
      </c>
      <c r="H71" s="32" t="s">
        <v>380</v>
      </c>
      <c r="I71" s="32" t="s">
        <v>115</v>
      </c>
      <c r="J71" s="32" t="s">
        <v>116</v>
      </c>
      <c r="K71" s="32" t="s">
        <v>381</v>
      </c>
    </row>
    <row r="72" spans="1:11" x14ac:dyDescent="0.2">
      <c r="A72" s="32" t="s">
        <v>171</v>
      </c>
      <c r="B72" s="32" t="s">
        <v>356</v>
      </c>
      <c r="C72" s="32" t="s">
        <v>197</v>
      </c>
      <c r="D72" s="32" t="s">
        <v>383</v>
      </c>
      <c r="E72" s="32" t="s">
        <v>384</v>
      </c>
      <c r="F72" s="32" t="s">
        <v>140</v>
      </c>
      <c r="G72" s="32" t="s">
        <v>385</v>
      </c>
      <c r="H72" s="32" t="s">
        <v>386</v>
      </c>
      <c r="I72" s="32" t="s">
        <v>141</v>
      </c>
      <c r="J72" s="32" t="s">
        <v>117</v>
      </c>
      <c r="K72" s="32" t="s">
        <v>387</v>
      </c>
    </row>
    <row r="73" spans="1:11" x14ac:dyDescent="0.2">
      <c r="A73" s="32" t="s">
        <v>200</v>
      </c>
      <c r="B73" s="32" t="s">
        <v>362</v>
      </c>
      <c r="C73" s="32" t="s">
        <v>201</v>
      </c>
      <c r="D73" s="32" t="s">
        <v>389</v>
      </c>
      <c r="E73" s="32" t="s">
        <v>390</v>
      </c>
      <c r="F73" s="32" t="s">
        <v>202</v>
      </c>
      <c r="G73" s="32" t="s">
        <v>391</v>
      </c>
      <c r="H73" s="32" t="s">
        <v>392</v>
      </c>
      <c r="I73" s="32" t="s">
        <v>203</v>
      </c>
      <c r="J73" s="32" t="s">
        <v>142</v>
      </c>
      <c r="K73" s="32" t="s">
        <v>393</v>
      </c>
    </row>
    <row r="74" spans="1:11" x14ac:dyDescent="0.2">
      <c r="A74" s="32" t="s">
        <v>394</v>
      </c>
      <c r="B74" s="32" t="s">
        <v>368</v>
      </c>
      <c r="C74" s="32" t="s">
        <v>395</v>
      </c>
      <c r="D74" s="32" t="s">
        <v>396</v>
      </c>
      <c r="E74" s="32" t="s">
        <v>397</v>
      </c>
      <c r="F74" s="32" t="s">
        <v>398</v>
      </c>
      <c r="G74" s="32" t="s">
        <v>399</v>
      </c>
      <c r="H74" s="32" t="s">
        <v>400</v>
      </c>
      <c r="I74" s="32" t="s">
        <v>401</v>
      </c>
      <c r="J74" s="32" t="s">
        <v>146</v>
      </c>
      <c r="K74" s="32" t="s">
        <v>402</v>
      </c>
    </row>
    <row r="75" spans="1:11" x14ac:dyDescent="0.2">
      <c r="C75" s="32" t="s">
        <v>0</v>
      </c>
      <c r="D75" s="32" t="s">
        <v>812</v>
      </c>
      <c r="E75" s="32" t="s">
        <v>813</v>
      </c>
      <c r="F75" s="32" t="s">
        <v>814</v>
      </c>
      <c r="G75" s="32" t="s">
        <v>815</v>
      </c>
      <c r="H75" s="32" t="s">
        <v>816</v>
      </c>
      <c r="I75" s="32" t="s">
        <v>817</v>
      </c>
      <c r="J75" s="32" t="s">
        <v>411</v>
      </c>
      <c r="K75" s="32" t="s">
        <v>818</v>
      </c>
    </row>
    <row r="77" spans="1:11" x14ac:dyDescent="0.2">
      <c r="C77" s="32" t="s">
        <v>212</v>
      </c>
    </row>
    <row r="78" spans="1:11" x14ac:dyDescent="0.2">
      <c r="A78" s="32" t="s">
        <v>819</v>
      </c>
      <c r="B78" s="32" t="s">
        <v>374</v>
      </c>
      <c r="C78" s="32" t="s">
        <v>820</v>
      </c>
      <c r="D78" s="32" t="s">
        <v>821</v>
      </c>
      <c r="E78" s="32" t="s">
        <v>822</v>
      </c>
      <c r="F78" s="32" t="s">
        <v>823</v>
      </c>
      <c r="G78" s="32" t="s">
        <v>824</v>
      </c>
      <c r="H78" s="32" t="s">
        <v>825</v>
      </c>
      <c r="I78" s="32" t="s">
        <v>826</v>
      </c>
      <c r="J78" s="32" t="s">
        <v>648</v>
      </c>
      <c r="K78" s="32" t="s">
        <v>827</v>
      </c>
    </row>
    <row r="79" spans="1:11" x14ac:dyDescent="0.2">
      <c r="A79" s="32" t="s">
        <v>828</v>
      </c>
      <c r="B79" s="32" t="s">
        <v>375</v>
      </c>
      <c r="C79" s="32" t="s">
        <v>829</v>
      </c>
      <c r="D79" s="32" t="s">
        <v>830</v>
      </c>
      <c r="E79" s="32" t="s">
        <v>831</v>
      </c>
      <c r="F79" s="32" t="s">
        <v>832</v>
      </c>
      <c r="G79" s="32" t="s">
        <v>833</v>
      </c>
      <c r="H79" s="32" t="s">
        <v>834</v>
      </c>
      <c r="I79" s="32" t="s">
        <v>835</v>
      </c>
      <c r="J79" s="32" t="s">
        <v>836</v>
      </c>
      <c r="K79" s="32" t="s">
        <v>837</v>
      </c>
    </row>
    <row r="80" spans="1:11" x14ac:dyDescent="0.2">
      <c r="A80" s="32" t="s">
        <v>606</v>
      </c>
      <c r="B80" s="32" t="s">
        <v>376</v>
      </c>
      <c r="C80" s="32" t="s">
        <v>607</v>
      </c>
      <c r="D80" s="32" t="s">
        <v>608</v>
      </c>
      <c r="E80" s="32" t="s">
        <v>609</v>
      </c>
      <c r="F80" s="32" t="s">
        <v>610</v>
      </c>
      <c r="G80" s="32" t="s">
        <v>611</v>
      </c>
      <c r="H80" s="32" t="s">
        <v>612</v>
      </c>
      <c r="I80" s="32" t="s">
        <v>613</v>
      </c>
      <c r="J80" s="32" t="s">
        <v>512</v>
      </c>
      <c r="K80" s="32" t="s">
        <v>614</v>
      </c>
    </row>
    <row r="81" spans="1:11" x14ac:dyDescent="0.2">
      <c r="A81" s="32" t="s">
        <v>649</v>
      </c>
      <c r="B81" s="32" t="s">
        <v>382</v>
      </c>
      <c r="C81" s="32" t="s">
        <v>650</v>
      </c>
      <c r="D81" s="32" t="s">
        <v>651</v>
      </c>
      <c r="E81" s="32" t="s">
        <v>652</v>
      </c>
      <c r="F81" s="32" t="s">
        <v>653</v>
      </c>
      <c r="G81" s="32" t="s">
        <v>654</v>
      </c>
      <c r="H81" s="32" t="s">
        <v>655</v>
      </c>
      <c r="I81" s="32" t="s">
        <v>656</v>
      </c>
      <c r="J81" s="32" t="s">
        <v>555</v>
      </c>
      <c r="K81" s="32" t="s">
        <v>657</v>
      </c>
    </row>
    <row r="82" spans="1:11" x14ac:dyDescent="0.2">
      <c r="A82" s="32" t="s">
        <v>838</v>
      </c>
      <c r="B82" s="32" t="s">
        <v>388</v>
      </c>
      <c r="C82" s="32" t="s">
        <v>839</v>
      </c>
      <c r="D82" s="32" t="s">
        <v>840</v>
      </c>
      <c r="E82" s="32" t="s">
        <v>841</v>
      </c>
      <c r="F82" s="32" t="s">
        <v>842</v>
      </c>
      <c r="G82" s="32" t="s">
        <v>843</v>
      </c>
      <c r="H82" s="32" t="s">
        <v>844</v>
      </c>
      <c r="I82" s="32" t="s">
        <v>845</v>
      </c>
      <c r="J82" s="32" t="s">
        <v>658</v>
      </c>
      <c r="K82" s="32" t="s">
        <v>846</v>
      </c>
    </row>
    <row r="83" spans="1:11" x14ac:dyDescent="0.2">
      <c r="A83" s="32" t="s">
        <v>847</v>
      </c>
      <c r="B83" s="32" t="s">
        <v>413</v>
      </c>
      <c r="C83" s="32" t="s">
        <v>848</v>
      </c>
      <c r="D83" s="32" t="s">
        <v>849</v>
      </c>
      <c r="E83" s="32" t="s">
        <v>850</v>
      </c>
      <c r="F83" s="32" t="s">
        <v>851</v>
      </c>
      <c r="G83" s="32" t="s">
        <v>852</v>
      </c>
      <c r="H83" s="32" t="s">
        <v>853</v>
      </c>
      <c r="I83" s="32" t="s">
        <v>854</v>
      </c>
      <c r="J83" s="32" t="s">
        <v>855</v>
      </c>
      <c r="K83" s="32" t="s">
        <v>856</v>
      </c>
    </row>
    <row r="84" spans="1:11" x14ac:dyDescent="0.2">
      <c r="C84" s="32" t="s">
        <v>0</v>
      </c>
      <c r="D84" s="32" t="s">
        <v>857</v>
      </c>
      <c r="E84" s="32" t="s">
        <v>858</v>
      </c>
      <c r="F84" s="32" t="s">
        <v>859</v>
      </c>
      <c r="G84" s="32" t="s">
        <v>860</v>
      </c>
      <c r="H84" s="32" t="s">
        <v>861</v>
      </c>
      <c r="I84" s="32" t="s">
        <v>862</v>
      </c>
      <c r="J84" s="32" t="s">
        <v>556</v>
      </c>
      <c r="K84" s="32" t="s">
        <v>863</v>
      </c>
    </row>
    <row r="86" spans="1:11" x14ac:dyDescent="0.2">
      <c r="C86" s="32" t="s">
        <v>147</v>
      </c>
    </row>
    <row r="87" spans="1:11" x14ac:dyDescent="0.2">
      <c r="A87" s="32" t="s">
        <v>864</v>
      </c>
      <c r="B87" s="32" t="s">
        <v>132</v>
      </c>
      <c r="C87" s="32" t="s">
        <v>865</v>
      </c>
      <c r="D87" s="32" t="s">
        <v>866</v>
      </c>
      <c r="E87" s="32" t="s">
        <v>867</v>
      </c>
      <c r="F87" s="32" t="s">
        <v>868</v>
      </c>
      <c r="G87" s="32" t="s">
        <v>869</v>
      </c>
      <c r="H87" s="32" t="s">
        <v>870</v>
      </c>
      <c r="I87" s="32" t="s">
        <v>871</v>
      </c>
      <c r="J87" s="32" t="s">
        <v>622</v>
      </c>
      <c r="K87" s="32" t="s">
        <v>872</v>
      </c>
    </row>
    <row r="88" spans="1:11" x14ac:dyDescent="0.2">
      <c r="C88" s="32" t="s">
        <v>0</v>
      </c>
      <c r="D88" s="32" t="s">
        <v>873</v>
      </c>
      <c r="E88" s="32" t="s">
        <v>874</v>
      </c>
      <c r="F88" s="32" t="s">
        <v>875</v>
      </c>
      <c r="G88" s="32" t="s">
        <v>876</v>
      </c>
      <c r="H88" s="32" t="s">
        <v>877</v>
      </c>
      <c r="I88" s="32" t="s">
        <v>878</v>
      </c>
      <c r="J88" s="32" t="s">
        <v>659</v>
      </c>
      <c r="K88" s="32" t="s">
        <v>879</v>
      </c>
    </row>
    <row r="91" spans="1:11" x14ac:dyDescent="0.2">
      <c r="C91" s="32" t="s">
        <v>12</v>
      </c>
      <c r="D91" s="32" t="s">
        <v>880</v>
      </c>
      <c r="E91" s="32" t="s">
        <v>881</v>
      </c>
      <c r="F91" s="32" t="s">
        <v>882</v>
      </c>
      <c r="G91" s="32" t="s">
        <v>883</v>
      </c>
      <c r="H91" s="32" t="s">
        <v>884</v>
      </c>
      <c r="I91" s="32" t="s">
        <v>885</v>
      </c>
      <c r="J91" s="32" t="s">
        <v>886</v>
      </c>
      <c r="K91" s="32" t="s">
        <v>887</v>
      </c>
    </row>
    <row r="93" spans="1:11" x14ac:dyDescent="0.2">
      <c r="C93" s="32" t="s">
        <v>16</v>
      </c>
    </row>
    <row r="94" spans="1:11" x14ac:dyDescent="0.2">
      <c r="C94" s="32" t="s">
        <v>17</v>
      </c>
      <c r="D94" s="32" t="s">
        <v>888</v>
      </c>
      <c r="E94" s="32" t="s">
        <v>889</v>
      </c>
      <c r="F94" s="32" t="s">
        <v>890</v>
      </c>
      <c r="G94" s="32" t="s">
        <v>891</v>
      </c>
      <c r="H94" s="32" t="s">
        <v>892</v>
      </c>
      <c r="I94" s="32" t="s">
        <v>893</v>
      </c>
      <c r="J94" s="32" t="s">
        <v>894</v>
      </c>
      <c r="K94" s="32" t="s">
        <v>895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DC8864-C043-45A3-9902-059B844ED9C3}">
  <dimension ref="A1:K87"/>
  <sheetViews>
    <sheetView workbookViewId="0"/>
  </sheetViews>
  <sheetFormatPr defaultRowHeight="12.55" x14ac:dyDescent="0.2"/>
  <sheetData>
    <row r="1" spans="1:7" x14ac:dyDescent="0.2">
      <c r="A1" s="32" t="s">
        <v>898</v>
      </c>
      <c r="B1" s="32" t="s">
        <v>18</v>
      </c>
      <c r="C1" s="32" t="s">
        <v>19</v>
      </c>
    </row>
    <row r="2" spans="1:7" x14ac:dyDescent="0.2">
      <c r="G2" s="32" t="s">
        <v>205</v>
      </c>
    </row>
    <row r="3" spans="1:7" x14ac:dyDescent="0.2">
      <c r="G3" s="32" t="s">
        <v>13</v>
      </c>
    </row>
    <row r="4" spans="1:7" x14ac:dyDescent="0.2">
      <c r="G4" s="32" t="s">
        <v>36</v>
      </c>
    </row>
    <row r="5" spans="1:7" x14ac:dyDescent="0.2">
      <c r="A5" s="32" t="s">
        <v>18</v>
      </c>
      <c r="B5" s="32" t="s">
        <v>22</v>
      </c>
    </row>
    <row r="6" spans="1:7" x14ac:dyDescent="0.2">
      <c r="A6" s="32" t="s">
        <v>18</v>
      </c>
      <c r="B6" s="32" t="s">
        <v>37</v>
      </c>
    </row>
    <row r="7" spans="1:7" x14ac:dyDescent="0.2">
      <c r="A7" s="32" t="s">
        <v>18</v>
      </c>
      <c r="B7" s="32" t="s">
        <v>23</v>
      </c>
    </row>
    <row r="8" spans="1:7" x14ac:dyDescent="0.2">
      <c r="A8" s="32" t="s">
        <v>18</v>
      </c>
      <c r="B8" s="32" t="s">
        <v>38</v>
      </c>
    </row>
    <row r="9" spans="1:7" x14ac:dyDescent="0.2">
      <c r="A9" s="32" t="s">
        <v>18</v>
      </c>
      <c r="B9" s="32" t="s">
        <v>24</v>
      </c>
    </row>
    <row r="10" spans="1:7" x14ac:dyDescent="0.2">
      <c r="A10" s="32" t="s">
        <v>18</v>
      </c>
      <c r="B10" s="32" t="s">
        <v>39</v>
      </c>
    </row>
    <row r="11" spans="1:7" x14ac:dyDescent="0.2">
      <c r="A11" s="32" t="s">
        <v>18</v>
      </c>
      <c r="B11" s="32" t="s">
        <v>25</v>
      </c>
    </row>
    <row r="12" spans="1:7" x14ac:dyDescent="0.2">
      <c r="A12" s="32" t="s">
        <v>18</v>
      </c>
      <c r="B12" s="32" t="s">
        <v>40</v>
      </c>
    </row>
    <row r="13" spans="1:7" x14ac:dyDescent="0.2">
      <c r="A13" s="32" t="s">
        <v>18</v>
      </c>
      <c r="B13" s="32" t="s">
        <v>26</v>
      </c>
    </row>
    <row r="14" spans="1:7" x14ac:dyDescent="0.2">
      <c r="A14" s="32" t="s">
        <v>18</v>
      </c>
      <c r="B14" s="32" t="s">
        <v>469</v>
      </c>
    </row>
    <row r="15" spans="1:7" x14ac:dyDescent="0.2">
      <c r="A15" s="32" t="s">
        <v>18</v>
      </c>
      <c r="B15" s="32" t="s">
        <v>213</v>
      </c>
    </row>
    <row r="16" spans="1:7" x14ac:dyDescent="0.2">
      <c r="C16" s="32" t="s">
        <v>41</v>
      </c>
    </row>
    <row r="18" spans="1:11" x14ac:dyDescent="0.2">
      <c r="A18" s="32" t="s">
        <v>21</v>
      </c>
      <c r="D18" s="32" t="s">
        <v>1</v>
      </c>
      <c r="E18" s="32" t="s">
        <v>1</v>
      </c>
      <c r="F18" s="32" t="s">
        <v>2</v>
      </c>
      <c r="G18" s="32" t="s">
        <v>3</v>
      </c>
      <c r="H18" s="32" t="s">
        <v>4</v>
      </c>
      <c r="I18" s="32" t="s">
        <v>2</v>
      </c>
      <c r="J18" s="32" t="s">
        <v>5</v>
      </c>
      <c r="K18" s="32" t="s">
        <v>6</v>
      </c>
    </row>
    <row r="19" spans="1:11" x14ac:dyDescent="0.2">
      <c r="D19" s="32" t="s">
        <v>7</v>
      </c>
      <c r="E19" s="32" t="s">
        <v>8</v>
      </c>
      <c r="F19" s="32" t="s">
        <v>9</v>
      </c>
      <c r="G19" s="32" t="s">
        <v>10</v>
      </c>
      <c r="H19" s="32" t="s">
        <v>8</v>
      </c>
      <c r="I19" s="32" t="s">
        <v>9</v>
      </c>
      <c r="J19" s="32" t="s">
        <v>11</v>
      </c>
      <c r="K19" s="32" t="s">
        <v>7</v>
      </c>
    </row>
    <row r="20" spans="1:11" x14ac:dyDescent="0.2">
      <c r="C20" s="32" t="s">
        <v>14</v>
      </c>
    </row>
    <row r="21" spans="1:11" x14ac:dyDescent="0.2">
      <c r="A21" s="32" t="s">
        <v>148</v>
      </c>
      <c r="B21" s="32" t="s">
        <v>63</v>
      </c>
      <c r="C21" s="32" t="s">
        <v>174</v>
      </c>
      <c r="D21" s="32" t="s">
        <v>214</v>
      </c>
      <c r="E21" s="32" t="s">
        <v>215</v>
      </c>
      <c r="F21" s="32" t="s">
        <v>42</v>
      </c>
      <c r="G21" s="32" t="s">
        <v>216</v>
      </c>
      <c r="H21" s="32" t="s">
        <v>217</v>
      </c>
      <c r="I21" s="32" t="s">
        <v>43</v>
      </c>
      <c r="J21" s="32" t="s">
        <v>44</v>
      </c>
      <c r="K21" s="32" t="s">
        <v>218</v>
      </c>
    </row>
    <row r="22" spans="1:11" x14ac:dyDescent="0.2">
      <c r="A22" s="32" t="s">
        <v>149</v>
      </c>
      <c r="B22" s="32" t="s">
        <v>513</v>
      </c>
      <c r="C22" s="32" t="s">
        <v>175</v>
      </c>
      <c r="D22" s="32" t="s">
        <v>220</v>
      </c>
      <c r="E22" s="32" t="s">
        <v>221</v>
      </c>
      <c r="F22" s="32" t="s">
        <v>45</v>
      </c>
      <c r="G22" s="32" t="s">
        <v>222</v>
      </c>
      <c r="H22" s="32" t="s">
        <v>223</v>
      </c>
      <c r="I22" s="32" t="s">
        <v>46</v>
      </c>
      <c r="J22" s="32" t="s">
        <v>47</v>
      </c>
      <c r="K22" s="32" t="s">
        <v>224</v>
      </c>
    </row>
    <row r="23" spans="1:11" x14ac:dyDescent="0.2">
      <c r="A23" s="32" t="s">
        <v>150</v>
      </c>
      <c r="B23" s="32" t="s">
        <v>219</v>
      </c>
      <c r="C23" s="32" t="s">
        <v>176</v>
      </c>
      <c r="D23" s="32" t="s">
        <v>226</v>
      </c>
      <c r="E23" s="32" t="s">
        <v>227</v>
      </c>
      <c r="F23" s="32" t="s">
        <v>48</v>
      </c>
      <c r="G23" s="32" t="s">
        <v>228</v>
      </c>
      <c r="H23" s="32" t="s">
        <v>229</v>
      </c>
      <c r="I23" s="32" t="s">
        <v>49</v>
      </c>
      <c r="J23" s="32" t="s">
        <v>50</v>
      </c>
      <c r="K23" s="32" t="s">
        <v>230</v>
      </c>
    </row>
    <row r="24" spans="1:11" x14ac:dyDescent="0.2">
      <c r="A24" s="32" t="s">
        <v>151</v>
      </c>
      <c r="B24" s="32" t="s">
        <v>225</v>
      </c>
      <c r="C24" s="32" t="s">
        <v>177</v>
      </c>
      <c r="D24" s="32" t="s">
        <v>232</v>
      </c>
      <c r="E24" s="32" t="s">
        <v>233</v>
      </c>
      <c r="F24" s="32" t="s">
        <v>51</v>
      </c>
      <c r="G24" s="32" t="s">
        <v>234</v>
      </c>
      <c r="H24" s="32" t="s">
        <v>235</v>
      </c>
      <c r="I24" s="32" t="s">
        <v>52</v>
      </c>
      <c r="J24" s="32" t="s">
        <v>53</v>
      </c>
      <c r="K24" s="32" t="s">
        <v>236</v>
      </c>
    </row>
    <row r="25" spans="1:11" x14ac:dyDescent="0.2">
      <c r="A25" s="32" t="s">
        <v>152</v>
      </c>
      <c r="B25" s="32" t="s">
        <v>231</v>
      </c>
      <c r="C25" s="32" t="s">
        <v>178</v>
      </c>
      <c r="D25" s="32" t="s">
        <v>238</v>
      </c>
      <c r="E25" s="32" t="s">
        <v>239</v>
      </c>
      <c r="F25" s="32" t="s">
        <v>54</v>
      </c>
      <c r="G25" s="32" t="s">
        <v>240</v>
      </c>
      <c r="H25" s="32" t="s">
        <v>241</v>
      </c>
      <c r="I25" s="32" t="s">
        <v>55</v>
      </c>
      <c r="J25" s="32" t="s">
        <v>56</v>
      </c>
      <c r="K25" s="32" t="s">
        <v>242</v>
      </c>
    </row>
    <row r="26" spans="1:11" x14ac:dyDescent="0.2">
      <c r="A26" s="32" t="s">
        <v>153</v>
      </c>
      <c r="B26" s="32" t="s">
        <v>237</v>
      </c>
      <c r="C26" s="32" t="s">
        <v>179</v>
      </c>
      <c r="D26" s="32" t="s">
        <v>244</v>
      </c>
      <c r="E26" s="32" t="s">
        <v>245</v>
      </c>
      <c r="F26" s="32" t="s">
        <v>57</v>
      </c>
      <c r="G26" s="32" t="s">
        <v>246</v>
      </c>
      <c r="H26" s="32" t="s">
        <v>247</v>
      </c>
      <c r="I26" s="32" t="s">
        <v>58</v>
      </c>
      <c r="J26" s="32" t="s">
        <v>59</v>
      </c>
      <c r="K26" s="32" t="s">
        <v>248</v>
      </c>
    </row>
    <row r="27" spans="1:11" x14ac:dyDescent="0.2">
      <c r="A27" s="32" t="s">
        <v>154</v>
      </c>
      <c r="B27" s="32" t="s">
        <v>243</v>
      </c>
      <c r="C27" s="32" t="s">
        <v>180</v>
      </c>
      <c r="D27" s="32" t="s">
        <v>250</v>
      </c>
      <c r="E27" s="32" t="s">
        <v>251</v>
      </c>
      <c r="F27" s="32" t="s">
        <v>60</v>
      </c>
      <c r="G27" s="32" t="s">
        <v>252</v>
      </c>
      <c r="H27" s="32" t="s">
        <v>253</v>
      </c>
      <c r="I27" s="32" t="s">
        <v>61</v>
      </c>
      <c r="J27" s="32" t="s">
        <v>62</v>
      </c>
      <c r="K27" s="32" t="s">
        <v>254</v>
      </c>
    </row>
    <row r="28" spans="1:11" x14ac:dyDescent="0.2">
      <c r="A28" s="32" t="s">
        <v>155</v>
      </c>
      <c r="B28" s="32" t="s">
        <v>249</v>
      </c>
      <c r="C28" s="32" t="s">
        <v>181</v>
      </c>
      <c r="D28" s="32" t="s">
        <v>256</v>
      </c>
      <c r="E28" s="32" t="s">
        <v>257</v>
      </c>
      <c r="F28" s="32" t="s">
        <v>64</v>
      </c>
      <c r="G28" s="32" t="s">
        <v>258</v>
      </c>
      <c r="H28" s="32" t="s">
        <v>259</v>
      </c>
      <c r="I28" s="32" t="s">
        <v>65</v>
      </c>
      <c r="J28" s="32" t="s">
        <v>66</v>
      </c>
      <c r="K28" s="32" t="s">
        <v>260</v>
      </c>
    </row>
    <row r="29" spans="1:11" x14ac:dyDescent="0.2">
      <c r="A29" s="32" t="s">
        <v>156</v>
      </c>
      <c r="B29" s="32" t="s">
        <v>255</v>
      </c>
      <c r="C29" s="32" t="s">
        <v>182</v>
      </c>
      <c r="D29" s="32" t="s">
        <v>415</v>
      </c>
      <c r="E29" s="32" t="s">
        <v>416</v>
      </c>
      <c r="F29" s="32" t="s">
        <v>67</v>
      </c>
      <c r="G29" s="32" t="s">
        <v>417</v>
      </c>
      <c r="H29" s="32" t="s">
        <v>418</v>
      </c>
      <c r="I29" s="32" t="s">
        <v>68</v>
      </c>
      <c r="J29" s="32" t="s">
        <v>69</v>
      </c>
      <c r="K29" s="32" t="s">
        <v>419</v>
      </c>
    </row>
    <row r="30" spans="1:11" x14ac:dyDescent="0.2">
      <c r="C30" s="32" t="s">
        <v>15</v>
      </c>
      <c r="D30" s="32" t="s">
        <v>514</v>
      </c>
      <c r="E30" s="32" t="s">
        <v>515</v>
      </c>
      <c r="F30" s="32" t="s">
        <v>516</v>
      </c>
      <c r="G30" s="32" t="s">
        <v>517</v>
      </c>
      <c r="H30" s="32" t="s">
        <v>518</v>
      </c>
      <c r="I30" s="32" t="s">
        <v>519</v>
      </c>
      <c r="J30" s="32" t="s">
        <v>70</v>
      </c>
      <c r="K30" s="32" t="s">
        <v>520</v>
      </c>
    </row>
    <row r="32" spans="1:11" x14ac:dyDescent="0.2">
      <c r="C32" s="32" t="s">
        <v>207</v>
      </c>
    </row>
    <row r="33" spans="1:11" x14ac:dyDescent="0.2">
      <c r="C33" s="32" t="s">
        <v>208</v>
      </c>
    </row>
    <row r="34" spans="1:11" x14ac:dyDescent="0.2">
      <c r="A34" s="32" t="s">
        <v>157</v>
      </c>
      <c r="B34" s="32" t="s">
        <v>120</v>
      </c>
      <c r="C34" s="32" t="s">
        <v>183</v>
      </c>
      <c r="D34" s="32" t="s">
        <v>261</v>
      </c>
      <c r="E34" s="32" t="s">
        <v>262</v>
      </c>
      <c r="F34" s="32" t="s">
        <v>71</v>
      </c>
      <c r="G34" s="32" t="s">
        <v>263</v>
      </c>
      <c r="H34" s="32" t="s">
        <v>264</v>
      </c>
      <c r="I34" s="32" t="s">
        <v>72</v>
      </c>
      <c r="J34" s="32" t="s">
        <v>73</v>
      </c>
      <c r="K34" s="32" t="s">
        <v>265</v>
      </c>
    </row>
    <row r="35" spans="1:11" x14ac:dyDescent="0.2">
      <c r="A35" s="32" t="s">
        <v>158</v>
      </c>
      <c r="B35" s="32" t="s">
        <v>121</v>
      </c>
      <c r="C35" s="32" t="s">
        <v>184</v>
      </c>
      <c r="D35" s="32" t="s">
        <v>266</v>
      </c>
      <c r="E35" s="32" t="s">
        <v>267</v>
      </c>
      <c r="F35" s="32" t="s">
        <v>74</v>
      </c>
      <c r="G35" s="32" t="s">
        <v>268</v>
      </c>
      <c r="H35" s="32" t="s">
        <v>269</v>
      </c>
      <c r="I35" s="32" t="s">
        <v>75</v>
      </c>
      <c r="J35" s="32" t="s">
        <v>76</v>
      </c>
      <c r="K35" s="32" t="s">
        <v>270</v>
      </c>
    </row>
    <row r="36" spans="1:11" x14ac:dyDescent="0.2">
      <c r="A36" s="32" t="s">
        <v>159</v>
      </c>
      <c r="B36" s="32" t="s">
        <v>122</v>
      </c>
      <c r="C36" s="32" t="s">
        <v>185</v>
      </c>
      <c r="D36" s="32" t="s">
        <v>271</v>
      </c>
      <c r="E36" s="32" t="s">
        <v>272</v>
      </c>
      <c r="F36" s="32" t="s">
        <v>77</v>
      </c>
      <c r="G36" s="32" t="s">
        <v>273</v>
      </c>
      <c r="H36" s="32" t="s">
        <v>274</v>
      </c>
      <c r="I36" s="32" t="s">
        <v>78</v>
      </c>
      <c r="J36" s="32" t="s">
        <v>79</v>
      </c>
      <c r="K36" s="32" t="s">
        <v>275</v>
      </c>
    </row>
    <row r="37" spans="1:11" x14ac:dyDescent="0.2">
      <c r="A37" s="32" t="s">
        <v>172</v>
      </c>
      <c r="B37" s="32" t="s">
        <v>123</v>
      </c>
      <c r="C37" s="32" t="s">
        <v>198</v>
      </c>
      <c r="D37" s="32" t="s">
        <v>276</v>
      </c>
      <c r="E37" s="32" t="s">
        <v>277</v>
      </c>
      <c r="F37" s="32" t="s">
        <v>134</v>
      </c>
      <c r="G37" s="32" t="s">
        <v>278</v>
      </c>
      <c r="H37" s="32" t="s">
        <v>279</v>
      </c>
      <c r="I37" s="32" t="s">
        <v>135</v>
      </c>
      <c r="J37" s="32" t="s">
        <v>80</v>
      </c>
      <c r="K37" s="32" t="s">
        <v>280</v>
      </c>
    </row>
    <row r="38" spans="1:11" x14ac:dyDescent="0.2">
      <c r="A38" s="32" t="s">
        <v>281</v>
      </c>
      <c r="B38" s="32" t="s">
        <v>124</v>
      </c>
      <c r="C38" s="32" t="s">
        <v>283</v>
      </c>
      <c r="D38" s="32" t="s">
        <v>284</v>
      </c>
      <c r="E38" s="32" t="s">
        <v>285</v>
      </c>
      <c r="F38" s="32" t="s">
        <v>286</v>
      </c>
      <c r="G38" s="32" t="s">
        <v>287</v>
      </c>
      <c r="H38" s="32" t="s">
        <v>288</v>
      </c>
      <c r="I38" s="32" t="s">
        <v>289</v>
      </c>
      <c r="J38" s="32" t="s">
        <v>136</v>
      </c>
      <c r="K38" s="32" t="s">
        <v>290</v>
      </c>
    </row>
    <row r="39" spans="1:11" x14ac:dyDescent="0.2">
      <c r="A39" s="32" t="s">
        <v>291</v>
      </c>
      <c r="B39" s="32" t="s">
        <v>282</v>
      </c>
      <c r="C39" s="32" t="s">
        <v>293</v>
      </c>
      <c r="D39" s="32" t="s">
        <v>294</v>
      </c>
      <c r="E39" s="32" t="s">
        <v>295</v>
      </c>
      <c r="F39" s="32" t="s">
        <v>296</v>
      </c>
      <c r="G39" s="32" t="s">
        <v>297</v>
      </c>
      <c r="H39" s="32" t="s">
        <v>298</v>
      </c>
      <c r="I39" s="32" t="s">
        <v>299</v>
      </c>
      <c r="J39" s="32" t="s">
        <v>300</v>
      </c>
      <c r="K39" s="32" t="s">
        <v>301</v>
      </c>
    </row>
    <row r="40" spans="1:11" x14ac:dyDescent="0.2">
      <c r="A40" s="32" t="s">
        <v>160</v>
      </c>
      <c r="B40" s="32" t="s">
        <v>292</v>
      </c>
      <c r="C40" s="32" t="s">
        <v>186</v>
      </c>
      <c r="D40" s="32" t="s">
        <v>303</v>
      </c>
      <c r="E40" s="32" t="s">
        <v>304</v>
      </c>
      <c r="F40" s="32" t="s">
        <v>81</v>
      </c>
      <c r="G40" s="32" t="s">
        <v>305</v>
      </c>
      <c r="H40" s="32" t="s">
        <v>306</v>
      </c>
      <c r="I40" s="32" t="s">
        <v>82</v>
      </c>
      <c r="J40" s="32" t="s">
        <v>83</v>
      </c>
      <c r="K40" s="32" t="s">
        <v>307</v>
      </c>
    </row>
    <row r="41" spans="1:11" x14ac:dyDescent="0.2">
      <c r="A41" s="32" t="s">
        <v>161</v>
      </c>
      <c r="B41" s="32" t="s">
        <v>302</v>
      </c>
      <c r="C41" s="32" t="s">
        <v>187</v>
      </c>
      <c r="D41" s="32" t="s">
        <v>420</v>
      </c>
      <c r="E41" s="32" t="s">
        <v>421</v>
      </c>
      <c r="F41" s="32" t="s">
        <v>84</v>
      </c>
      <c r="G41" s="32" t="s">
        <v>422</v>
      </c>
      <c r="H41" s="32" t="s">
        <v>423</v>
      </c>
      <c r="I41" s="32" t="s">
        <v>85</v>
      </c>
      <c r="J41" s="32" t="s">
        <v>86</v>
      </c>
      <c r="K41" s="32" t="s">
        <v>424</v>
      </c>
    </row>
    <row r="42" spans="1:11" x14ac:dyDescent="0.2">
      <c r="B42" s="32" t="s">
        <v>20</v>
      </c>
      <c r="C42" s="32" t="s">
        <v>0</v>
      </c>
      <c r="D42" s="32" t="s">
        <v>474</v>
      </c>
      <c r="E42" s="32" t="s">
        <v>475</v>
      </c>
      <c r="F42" s="32" t="s">
        <v>476</v>
      </c>
      <c r="G42" s="32" t="s">
        <v>477</v>
      </c>
      <c r="H42" s="32" t="s">
        <v>478</v>
      </c>
      <c r="I42" s="32" t="s">
        <v>479</v>
      </c>
      <c r="J42" s="32" t="s">
        <v>87</v>
      </c>
      <c r="K42" s="32" t="s">
        <v>480</v>
      </c>
    </row>
    <row r="44" spans="1:11" x14ac:dyDescent="0.2">
      <c r="C44" s="32" t="s">
        <v>209</v>
      </c>
    </row>
    <row r="45" spans="1:11" x14ac:dyDescent="0.2">
      <c r="A45" s="32" t="s">
        <v>173</v>
      </c>
      <c r="B45" s="32" t="s">
        <v>131</v>
      </c>
      <c r="C45" s="32" t="s">
        <v>199</v>
      </c>
      <c r="D45" s="32" t="s">
        <v>308</v>
      </c>
      <c r="E45" s="32" t="s">
        <v>309</v>
      </c>
      <c r="F45" s="32" t="s">
        <v>143</v>
      </c>
      <c r="G45" s="32" t="s">
        <v>425</v>
      </c>
      <c r="H45" s="32" t="s">
        <v>310</v>
      </c>
      <c r="I45" s="32" t="s">
        <v>144</v>
      </c>
      <c r="J45" s="32" t="s">
        <v>88</v>
      </c>
      <c r="K45" s="32" t="s">
        <v>464</v>
      </c>
    </row>
    <row r="46" spans="1:11" x14ac:dyDescent="0.2">
      <c r="A46" s="32" t="s">
        <v>311</v>
      </c>
      <c r="B46" s="32" t="s">
        <v>623</v>
      </c>
      <c r="C46" s="32" t="s">
        <v>313</v>
      </c>
      <c r="D46" s="32" t="s">
        <v>314</v>
      </c>
      <c r="E46" s="32" t="s">
        <v>315</v>
      </c>
      <c r="F46" s="32" t="s">
        <v>316</v>
      </c>
      <c r="G46" s="32" t="s">
        <v>573</v>
      </c>
      <c r="H46" s="32" t="s">
        <v>317</v>
      </c>
      <c r="I46" s="32" t="s">
        <v>318</v>
      </c>
      <c r="J46" s="32" t="s">
        <v>145</v>
      </c>
      <c r="K46" s="32" t="s">
        <v>465</v>
      </c>
    </row>
    <row r="47" spans="1:11" x14ac:dyDescent="0.2">
      <c r="A47" s="32" t="s">
        <v>319</v>
      </c>
      <c r="B47" s="32" t="s">
        <v>128</v>
      </c>
      <c r="C47" s="32" t="s">
        <v>320</v>
      </c>
      <c r="D47" s="32" t="s">
        <v>321</v>
      </c>
      <c r="E47" s="32" t="s">
        <v>322</v>
      </c>
      <c r="F47" s="32" t="s">
        <v>323</v>
      </c>
      <c r="G47" s="32" t="s">
        <v>324</v>
      </c>
      <c r="H47" s="32" t="s">
        <v>325</v>
      </c>
      <c r="I47" s="32" t="s">
        <v>326</v>
      </c>
      <c r="J47" s="32" t="s">
        <v>327</v>
      </c>
      <c r="K47" s="32" t="s">
        <v>466</v>
      </c>
    </row>
    <row r="48" spans="1:11" x14ac:dyDescent="0.2">
      <c r="A48" s="32" t="s">
        <v>162</v>
      </c>
      <c r="B48" s="32" t="s">
        <v>312</v>
      </c>
      <c r="C48" s="32" t="s">
        <v>188</v>
      </c>
      <c r="D48" s="32" t="s">
        <v>328</v>
      </c>
      <c r="E48" s="32" t="s">
        <v>329</v>
      </c>
      <c r="F48" s="32" t="s">
        <v>89</v>
      </c>
      <c r="G48" s="32" t="s">
        <v>330</v>
      </c>
      <c r="H48" s="32" t="s">
        <v>331</v>
      </c>
      <c r="I48" s="32" t="s">
        <v>90</v>
      </c>
      <c r="J48" s="32" t="s">
        <v>91</v>
      </c>
      <c r="K48" s="32" t="s">
        <v>467</v>
      </c>
    </row>
    <row r="49" spans="1:11" x14ac:dyDescent="0.2">
      <c r="A49" s="32" t="s">
        <v>481</v>
      </c>
      <c r="B49" s="32" t="s">
        <v>129</v>
      </c>
      <c r="C49" s="32" t="s">
        <v>482</v>
      </c>
      <c r="D49" s="32" t="s">
        <v>483</v>
      </c>
      <c r="E49" s="32" t="s">
        <v>484</v>
      </c>
      <c r="F49" s="32" t="s">
        <v>485</v>
      </c>
      <c r="G49" s="32" t="s">
        <v>486</v>
      </c>
      <c r="H49" s="32" t="s">
        <v>487</v>
      </c>
      <c r="I49" s="32" t="s">
        <v>488</v>
      </c>
      <c r="J49" s="32" t="s">
        <v>92</v>
      </c>
      <c r="K49" s="32" t="s">
        <v>489</v>
      </c>
    </row>
    <row r="50" spans="1:11" x14ac:dyDescent="0.2">
      <c r="A50" s="32" t="s">
        <v>574</v>
      </c>
      <c r="B50" s="32" t="s">
        <v>130</v>
      </c>
      <c r="C50" s="32" t="s">
        <v>575</v>
      </c>
      <c r="D50" s="32" t="s">
        <v>576</v>
      </c>
      <c r="E50" s="32" t="s">
        <v>577</v>
      </c>
      <c r="F50" s="32" t="s">
        <v>578</v>
      </c>
      <c r="G50" s="32" t="s">
        <v>579</v>
      </c>
      <c r="H50" s="32" t="s">
        <v>580</v>
      </c>
      <c r="I50" s="32" t="s">
        <v>581</v>
      </c>
      <c r="J50" s="32" t="s">
        <v>490</v>
      </c>
      <c r="K50" s="32" t="s">
        <v>582</v>
      </c>
    </row>
    <row r="51" spans="1:11" x14ac:dyDescent="0.2">
      <c r="B51" s="32" t="s">
        <v>20</v>
      </c>
      <c r="C51" s="32" t="s">
        <v>0</v>
      </c>
      <c r="D51" s="32" t="s">
        <v>624</v>
      </c>
      <c r="E51" s="32" t="s">
        <v>625</v>
      </c>
      <c r="F51" s="32" t="s">
        <v>626</v>
      </c>
      <c r="G51" s="32" t="s">
        <v>627</v>
      </c>
      <c r="H51" s="32" t="s">
        <v>628</v>
      </c>
      <c r="I51" s="32" t="s">
        <v>629</v>
      </c>
      <c r="J51" s="32" t="s">
        <v>583</v>
      </c>
      <c r="K51" s="32" t="s">
        <v>630</v>
      </c>
    </row>
    <row r="53" spans="1:11" x14ac:dyDescent="0.2">
      <c r="C53" s="32" t="s">
        <v>210</v>
      </c>
    </row>
    <row r="54" spans="1:11" x14ac:dyDescent="0.2">
      <c r="A54" s="32" t="s">
        <v>163</v>
      </c>
      <c r="B54" s="32" t="s">
        <v>125</v>
      </c>
      <c r="C54" s="32" t="s">
        <v>189</v>
      </c>
      <c r="D54" s="32" t="s">
        <v>333</v>
      </c>
      <c r="E54" s="32" t="s">
        <v>334</v>
      </c>
      <c r="F54" s="32" t="s">
        <v>93</v>
      </c>
      <c r="G54" s="32" t="s">
        <v>335</v>
      </c>
      <c r="H54" s="32" t="s">
        <v>336</v>
      </c>
      <c r="I54" s="32" t="s">
        <v>94</v>
      </c>
      <c r="J54" s="32" t="s">
        <v>95</v>
      </c>
      <c r="K54" s="32" t="s">
        <v>337</v>
      </c>
    </row>
    <row r="55" spans="1:11" x14ac:dyDescent="0.2">
      <c r="A55" s="32" t="s">
        <v>164</v>
      </c>
      <c r="B55" s="32" t="s">
        <v>332</v>
      </c>
      <c r="C55" s="32" t="s">
        <v>190</v>
      </c>
      <c r="D55" s="32" t="s">
        <v>338</v>
      </c>
      <c r="E55" s="32" t="s">
        <v>339</v>
      </c>
      <c r="F55" s="32" t="s">
        <v>96</v>
      </c>
      <c r="G55" s="32" t="s">
        <v>340</v>
      </c>
      <c r="H55" s="32" t="s">
        <v>341</v>
      </c>
      <c r="I55" s="32" t="s">
        <v>97</v>
      </c>
      <c r="J55" s="32" t="s">
        <v>98</v>
      </c>
      <c r="K55" s="32" t="s">
        <v>342</v>
      </c>
    </row>
    <row r="56" spans="1:11" x14ac:dyDescent="0.2">
      <c r="A56" s="32" t="s">
        <v>165</v>
      </c>
      <c r="B56" s="32" t="s">
        <v>126</v>
      </c>
      <c r="C56" s="32" t="s">
        <v>191</v>
      </c>
      <c r="D56" s="32" t="s">
        <v>343</v>
      </c>
      <c r="E56" s="32" t="s">
        <v>344</v>
      </c>
      <c r="F56" s="32" t="s">
        <v>99</v>
      </c>
      <c r="G56" s="32" t="s">
        <v>345</v>
      </c>
      <c r="H56" s="32" t="s">
        <v>346</v>
      </c>
      <c r="I56" s="32" t="s">
        <v>100</v>
      </c>
      <c r="J56" s="32" t="s">
        <v>101</v>
      </c>
      <c r="K56" s="32" t="s">
        <v>347</v>
      </c>
    </row>
    <row r="57" spans="1:11" x14ac:dyDescent="0.2">
      <c r="A57" s="32" t="s">
        <v>166</v>
      </c>
      <c r="B57" s="32" t="s">
        <v>127</v>
      </c>
      <c r="C57" s="32" t="s">
        <v>192</v>
      </c>
      <c r="D57" s="32" t="s">
        <v>349</v>
      </c>
      <c r="E57" s="32" t="s">
        <v>350</v>
      </c>
      <c r="F57" s="32" t="s">
        <v>102</v>
      </c>
      <c r="G57" s="32" t="s">
        <v>351</v>
      </c>
      <c r="H57" s="32" t="s">
        <v>352</v>
      </c>
      <c r="I57" s="32" t="s">
        <v>103</v>
      </c>
      <c r="J57" s="32" t="s">
        <v>104</v>
      </c>
      <c r="K57" s="32" t="s">
        <v>353</v>
      </c>
    </row>
    <row r="58" spans="1:11" x14ac:dyDescent="0.2">
      <c r="A58" s="32" t="s">
        <v>491</v>
      </c>
      <c r="B58" s="32" t="s">
        <v>119</v>
      </c>
      <c r="C58" s="32" t="s">
        <v>492</v>
      </c>
      <c r="D58" s="32" t="s">
        <v>493</v>
      </c>
      <c r="E58" s="32" t="s">
        <v>494</v>
      </c>
      <c r="F58" s="32" t="s">
        <v>495</v>
      </c>
      <c r="G58" s="32" t="s">
        <v>496</v>
      </c>
      <c r="H58" s="32" t="s">
        <v>497</v>
      </c>
      <c r="I58" s="32" t="s">
        <v>498</v>
      </c>
      <c r="J58" s="32" t="s">
        <v>105</v>
      </c>
      <c r="K58" s="32" t="s">
        <v>499</v>
      </c>
    </row>
    <row r="59" spans="1:11" x14ac:dyDescent="0.2">
      <c r="A59" s="32" t="s">
        <v>526</v>
      </c>
      <c r="B59" s="32" t="s">
        <v>348</v>
      </c>
      <c r="C59" s="32" t="s">
        <v>527</v>
      </c>
      <c r="D59" s="32" t="s">
        <v>528</v>
      </c>
      <c r="E59" s="32" t="s">
        <v>529</v>
      </c>
      <c r="F59" s="32" t="s">
        <v>530</v>
      </c>
      <c r="G59" s="32" t="s">
        <v>531</v>
      </c>
      <c r="H59" s="32" t="s">
        <v>532</v>
      </c>
      <c r="I59" s="32" t="s">
        <v>533</v>
      </c>
      <c r="J59" s="32" t="s">
        <v>106</v>
      </c>
      <c r="K59" s="32" t="s">
        <v>534</v>
      </c>
    </row>
    <row r="60" spans="1:11" x14ac:dyDescent="0.2">
      <c r="B60" s="32" t="s">
        <v>20</v>
      </c>
      <c r="C60" s="32" t="s">
        <v>0</v>
      </c>
      <c r="D60" s="32" t="s">
        <v>584</v>
      </c>
      <c r="E60" s="32" t="s">
        <v>585</v>
      </c>
      <c r="F60" s="32" t="s">
        <v>586</v>
      </c>
      <c r="G60" s="32" t="s">
        <v>587</v>
      </c>
      <c r="H60" s="32" t="s">
        <v>588</v>
      </c>
      <c r="I60" s="32" t="s">
        <v>589</v>
      </c>
      <c r="J60" s="32" t="s">
        <v>535</v>
      </c>
      <c r="K60" s="32" t="s">
        <v>590</v>
      </c>
    </row>
    <row r="62" spans="1:11" x14ac:dyDescent="0.2">
      <c r="C62" s="32" t="s">
        <v>211</v>
      </c>
    </row>
    <row r="63" spans="1:11" x14ac:dyDescent="0.2">
      <c r="A63" s="32" t="s">
        <v>167</v>
      </c>
      <c r="B63" s="32" t="s">
        <v>354</v>
      </c>
      <c r="C63" s="32" t="s">
        <v>193</v>
      </c>
      <c r="D63" s="32" t="s">
        <v>357</v>
      </c>
      <c r="E63" s="32" t="s">
        <v>358</v>
      </c>
      <c r="F63" s="32" t="s">
        <v>107</v>
      </c>
      <c r="G63" s="32" t="s">
        <v>359</v>
      </c>
      <c r="H63" s="32" t="s">
        <v>360</v>
      </c>
      <c r="I63" s="32" t="s">
        <v>108</v>
      </c>
      <c r="J63" s="32" t="s">
        <v>109</v>
      </c>
      <c r="K63" s="32" t="s">
        <v>361</v>
      </c>
    </row>
    <row r="64" spans="1:11" x14ac:dyDescent="0.2">
      <c r="A64" s="32" t="s">
        <v>168</v>
      </c>
      <c r="B64" s="32" t="s">
        <v>355</v>
      </c>
      <c r="C64" s="32" t="s">
        <v>194</v>
      </c>
      <c r="D64" s="32" t="s">
        <v>363</v>
      </c>
      <c r="E64" s="32" t="s">
        <v>364</v>
      </c>
      <c r="F64" s="32" t="s">
        <v>110</v>
      </c>
      <c r="G64" s="32" t="s">
        <v>365</v>
      </c>
      <c r="H64" s="32" t="s">
        <v>366</v>
      </c>
      <c r="I64" s="32" t="s">
        <v>111</v>
      </c>
      <c r="J64" s="32" t="s">
        <v>112</v>
      </c>
      <c r="K64" s="32" t="s">
        <v>367</v>
      </c>
    </row>
    <row r="65" spans="1:11" x14ac:dyDescent="0.2">
      <c r="A65" s="32" t="s">
        <v>169</v>
      </c>
      <c r="B65" s="32" t="s">
        <v>356</v>
      </c>
      <c r="C65" s="32" t="s">
        <v>195</v>
      </c>
      <c r="D65" s="32" t="s">
        <v>369</v>
      </c>
      <c r="E65" s="32" t="s">
        <v>370</v>
      </c>
      <c r="F65" s="32" t="s">
        <v>137</v>
      </c>
      <c r="G65" s="32" t="s">
        <v>371</v>
      </c>
      <c r="H65" s="32" t="s">
        <v>372</v>
      </c>
      <c r="I65" s="32" t="s">
        <v>138</v>
      </c>
      <c r="J65" s="32" t="s">
        <v>113</v>
      </c>
      <c r="K65" s="32" t="s">
        <v>373</v>
      </c>
    </row>
    <row r="66" spans="1:11" x14ac:dyDescent="0.2">
      <c r="A66" s="32" t="s">
        <v>500</v>
      </c>
      <c r="B66" s="32" t="s">
        <v>362</v>
      </c>
      <c r="C66" s="32" t="s">
        <v>501</v>
      </c>
      <c r="D66" s="32" t="s">
        <v>502</v>
      </c>
      <c r="E66" s="32" t="s">
        <v>503</v>
      </c>
      <c r="F66" s="32" t="s">
        <v>504</v>
      </c>
      <c r="G66" s="32" t="s">
        <v>505</v>
      </c>
      <c r="H66" s="32" t="s">
        <v>506</v>
      </c>
      <c r="I66" s="32" t="s">
        <v>507</v>
      </c>
      <c r="J66" s="32" t="s">
        <v>139</v>
      </c>
      <c r="K66" s="32" t="s">
        <v>508</v>
      </c>
    </row>
    <row r="67" spans="1:11" x14ac:dyDescent="0.2">
      <c r="A67" s="32" t="s">
        <v>536</v>
      </c>
      <c r="B67" s="32" t="s">
        <v>368</v>
      </c>
      <c r="C67" s="32" t="s">
        <v>537</v>
      </c>
      <c r="D67" s="32" t="s">
        <v>538</v>
      </c>
      <c r="E67" s="32" t="s">
        <v>539</v>
      </c>
      <c r="F67" s="32" t="s">
        <v>540</v>
      </c>
      <c r="G67" s="32" t="s">
        <v>591</v>
      </c>
      <c r="H67" s="32" t="s">
        <v>541</v>
      </c>
      <c r="I67" s="32" t="s">
        <v>542</v>
      </c>
      <c r="J67" s="32" t="s">
        <v>509</v>
      </c>
      <c r="K67" s="32" t="s">
        <v>543</v>
      </c>
    </row>
    <row r="68" spans="1:11" x14ac:dyDescent="0.2">
      <c r="C68" s="32" t="s">
        <v>0</v>
      </c>
      <c r="D68" s="32" t="s">
        <v>592</v>
      </c>
      <c r="E68" s="32" t="s">
        <v>593</v>
      </c>
      <c r="F68" s="32" t="s">
        <v>594</v>
      </c>
      <c r="G68" s="32" t="s">
        <v>595</v>
      </c>
      <c r="H68" s="32" t="s">
        <v>596</v>
      </c>
      <c r="I68" s="32" t="s">
        <v>597</v>
      </c>
      <c r="J68" s="32" t="s">
        <v>544</v>
      </c>
      <c r="K68" s="32" t="s">
        <v>598</v>
      </c>
    </row>
    <row r="70" spans="1:11" x14ac:dyDescent="0.2">
      <c r="C70" s="32" t="s">
        <v>212</v>
      </c>
    </row>
    <row r="71" spans="1:11" x14ac:dyDescent="0.2">
      <c r="A71" s="32" t="s">
        <v>170</v>
      </c>
      <c r="B71" s="32" t="s">
        <v>374</v>
      </c>
      <c r="C71" s="32" t="s">
        <v>196</v>
      </c>
      <c r="D71" s="32" t="s">
        <v>377</v>
      </c>
      <c r="E71" s="32" t="s">
        <v>378</v>
      </c>
      <c r="F71" s="32" t="s">
        <v>114</v>
      </c>
      <c r="G71" s="32" t="s">
        <v>379</v>
      </c>
      <c r="H71" s="32" t="s">
        <v>380</v>
      </c>
      <c r="I71" s="32" t="s">
        <v>115</v>
      </c>
      <c r="J71" s="32" t="s">
        <v>116</v>
      </c>
      <c r="K71" s="32" t="s">
        <v>381</v>
      </c>
    </row>
    <row r="72" spans="1:11" x14ac:dyDescent="0.2">
      <c r="A72" s="32" t="s">
        <v>171</v>
      </c>
      <c r="B72" s="32" t="s">
        <v>375</v>
      </c>
      <c r="C72" s="32" t="s">
        <v>197</v>
      </c>
      <c r="D72" s="32" t="s">
        <v>383</v>
      </c>
      <c r="E72" s="32" t="s">
        <v>384</v>
      </c>
      <c r="F72" s="32" t="s">
        <v>140</v>
      </c>
      <c r="G72" s="32" t="s">
        <v>385</v>
      </c>
      <c r="H72" s="32" t="s">
        <v>386</v>
      </c>
      <c r="I72" s="32" t="s">
        <v>141</v>
      </c>
      <c r="J72" s="32" t="s">
        <v>117</v>
      </c>
      <c r="K72" s="32" t="s">
        <v>387</v>
      </c>
    </row>
    <row r="73" spans="1:11" x14ac:dyDescent="0.2">
      <c r="A73" s="32" t="s">
        <v>200</v>
      </c>
      <c r="B73" s="32" t="s">
        <v>376</v>
      </c>
      <c r="C73" s="32" t="s">
        <v>201</v>
      </c>
      <c r="D73" s="32" t="s">
        <v>389</v>
      </c>
      <c r="E73" s="32" t="s">
        <v>390</v>
      </c>
      <c r="F73" s="32" t="s">
        <v>202</v>
      </c>
      <c r="G73" s="32" t="s">
        <v>391</v>
      </c>
      <c r="H73" s="32" t="s">
        <v>392</v>
      </c>
      <c r="I73" s="32" t="s">
        <v>203</v>
      </c>
      <c r="J73" s="32" t="s">
        <v>142</v>
      </c>
      <c r="K73" s="32" t="s">
        <v>393</v>
      </c>
    </row>
    <row r="74" spans="1:11" x14ac:dyDescent="0.2">
      <c r="A74" s="32" t="s">
        <v>394</v>
      </c>
      <c r="B74" s="32" t="s">
        <v>382</v>
      </c>
      <c r="C74" s="32" t="s">
        <v>395</v>
      </c>
      <c r="D74" s="32" t="s">
        <v>396</v>
      </c>
      <c r="E74" s="32" t="s">
        <v>397</v>
      </c>
      <c r="F74" s="32" t="s">
        <v>398</v>
      </c>
      <c r="G74" s="32" t="s">
        <v>399</v>
      </c>
      <c r="H74" s="32" t="s">
        <v>400</v>
      </c>
      <c r="I74" s="32" t="s">
        <v>401</v>
      </c>
      <c r="J74" s="32" t="s">
        <v>146</v>
      </c>
      <c r="K74" s="32" t="s">
        <v>402</v>
      </c>
    </row>
    <row r="75" spans="1:11" x14ac:dyDescent="0.2">
      <c r="A75" s="32" t="s">
        <v>403</v>
      </c>
      <c r="B75" s="32" t="s">
        <v>388</v>
      </c>
      <c r="C75" s="32" t="s">
        <v>404</v>
      </c>
      <c r="D75" s="32" t="s">
        <v>405</v>
      </c>
      <c r="E75" s="32" t="s">
        <v>406</v>
      </c>
      <c r="F75" s="32" t="s">
        <v>407</v>
      </c>
      <c r="G75" s="32" t="s">
        <v>408</v>
      </c>
      <c r="H75" s="32" t="s">
        <v>409</v>
      </c>
      <c r="I75" s="32" t="s">
        <v>410</v>
      </c>
      <c r="J75" s="32" t="s">
        <v>411</v>
      </c>
      <c r="K75" s="32" t="s">
        <v>412</v>
      </c>
    </row>
    <row r="76" spans="1:11" x14ac:dyDescent="0.2">
      <c r="A76" s="32" t="s">
        <v>545</v>
      </c>
      <c r="B76" s="32" t="s">
        <v>413</v>
      </c>
      <c r="C76" s="32" t="s">
        <v>546</v>
      </c>
      <c r="D76" s="32" t="s">
        <v>547</v>
      </c>
      <c r="E76" s="32" t="s">
        <v>548</v>
      </c>
      <c r="F76" s="32" t="s">
        <v>549</v>
      </c>
      <c r="G76" s="32" t="s">
        <v>550</v>
      </c>
      <c r="H76" s="32" t="s">
        <v>551</v>
      </c>
      <c r="I76" s="32" t="s">
        <v>552</v>
      </c>
      <c r="J76" s="32" t="s">
        <v>118</v>
      </c>
      <c r="K76" s="32" t="s">
        <v>553</v>
      </c>
    </row>
    <row r="77" spans="1:11" x14ac:dyDescent="0.2">
      <c r="C77" s="32" t="s">
        <v>0</v>
      </c>
      <c r="D77" s="32" t="s">
        <v>599</v>
      </c>
      <c r="E77" s="32" t="s">
        <v>600</v>
      </c>
      <c r="F77" s="32" t="s">
        <v>601</v>
      </c>
      <c r="G77" s="32" t="s">
        <v>602</v>
      </c>
      <c r="H77" s="32" t="s">
        <v>603</v>
      </c>
      <c r="I77" s="32" t="s">
        <v>604</v>
      </c>
      <c r="J77" s="32" t="s">
        <v>554</v>
      </c>
      <c r="K77" s="32" t="s">
        <v>605</v>
      </c>
    </row>
    <row r="79" spans="1:11" x14ac:dyDescent="0.2">
      <c r="C79" s="32" t="s">
        <v>147</v>
      </c>
    </row>
    <row r="80" spans="1:11" x14ac:dyDescent="0.2">
      <c r="A80" s="32" t="s">
        <v>606</v>
      </c>
      <c r="B80" s="32" t="s">
        <v>132</v>
      </c>
      <c r="C80" s="32" t="s">
        <v>607</v>
      </c>
      <c r="D80" s="32" t="s">
        <v>608</v>
      </c>
      <c r="E80" s="32" t="s">
        <v>609</v>
      </c>
      <c r="F80" s="32" t="s">
        <v>610</v>
      </c>
      <c r="G80" s="32" t="s">
        <v>611</v>
      </c>
      <c r="H80" s="32" t="s">
        <v>612</v>
      </c>
      <c r="I80" s="32" t="s">
        <v>613</v>
      </c>
      <c r="J80" s="32" t="s">
        <v>512</v>
      </c>
      <c r="K80" s="32" t="s">
        <v>614</v>
      </c>
    </row>
    <row r="81" spans="3:11" x14ac:dyDescent="0.2">
      <c r="C81" s="32" t="s">
        <v>0</v>
      </c>
      <c r="D81" s="32" t="s">
        <v>615</v>
      </c>
      <c r="E81" s="32" t="s">
        <v>616</v>
      </c>
      <c r="F81" s="32" t="s">
        <v>617</v>
      </c>
      <c r="G81" s="32" t="s">
        <v>618</v>
      </c>
      <c r="H81" s="32" t="s">
        <v>619</v>
      </c>
      <c r="I81" s="32" t="s">
        <v>620</v>
      </c>
      <c r="J81" s="32" t="s">
        <v>555</v>
      </c>
      <c r="K81" s="32" t="s">
        <v>621</v>
      </c>
    </row>
    <row r="84" spans="3:11" x14ac:dyDescent="0.2">
      <c r="C84" s="32" t="s">
        <v>12</v>
      </c>
      <c r="D84" s="32" t="s">
        <v>631</v>
      </c>
      <c r="E84" s="32" t="s">
        <v>632</v>
      </c>
      <c r="F84" s="32" t="s">
        <v>633</v>
      </c>
      <c r="G84" s="32" t="s">
        <v>634</v>
      </c>
      <c r="H84" s="32" t="s">
        <v>635</v>
      </c>
      <c r="I84" s="32" t="s">
        <v>636</v>
      </c>
      <c r="J84" s="32" t="s">
        <v>556</v>
      </c>
      <c r="K84" s="32" t="s">
        <v>637</v>
      </c>
    </row>
    <row r="86" spans="3:11" x14ac:dyDescent="0.2">
      <c r="C86" s="32" t="s">
        <v>16</v>
      </c>
    </row>
    <row r="87" spans="3:11" x14ac:dyDescent="0.2">
      <c r="C87" s="32" t="s">
        <v>17</v>
      </c>
      <c r="D87" s="32" t="s">
        <v>638</v>
      </c>
      <c r="E87" s="32" t="s">
        <v>639</v>
      </c>
      <c r="F87" s="32" t="s">
        <v>640</v>
      </c>
      <c r="G87" s="32" t="s">
        <v>641</v>
      </c>
      <c r="H87" s="32" t="s">
        <v>642</v>
      </c>
      <c r="I87" s="32" t="s">
        <v>643</v>
      </c>
      <c r="J87" s="32" t="s">
        <v>622</v>
      </c>
      <c r="K87" s="32" t="s">
        <v>644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705F4-0790-4C73-B6C5-7020223DC51D}">
  <dimension ref="A1:K87"/>
  <sheetViews>
    <sheetView workbookViewId="0"/>
  </sheetViews>
  <sheetFormatPr defaultRowHeight="12.55" x14ac:dyDescent="0.2"/>
  <sheetData>
    <row r="1" spans="1:7" x14ac:dyDescent="0.2">
      <c r="A1" s="32" t="s">
        <v>900</v>
      </c>
      <c r="B1" s="32" t="s">
        <v>18</v>
      </c>
      <c r="C1" s="32" t="s">
        <v>19</v>
      </c>
    </row>
    <row r="2" spans="1:7" x14ac:dyDescent="0.2">
      <c r="G2" s="32" t="s">
        <v>205</v>
      </c>
    </row>
    <row r="3" spans="1:7" x14ac:dyDescent="0.2">
      <c r="G3" s="32" t="s">
        <v>13</v>
      </c>
    </row>
    <row r="4" spans="1:7" x14ac:dyDescent="0.2">
      <c r="G4" s="32" t="s">
        <v>36</v>
      </c>
    </row>
    <row r="5" spans="1:7" x14ac:dyDescent="0.2">
      <c r="A5" s="32" t="s">
        <v>18</v>
      </c>
      <c r="B5" s="32" t="s">
        <v>22</v>
      </c>
    </row>
    <row r="6" spans="1:7" x14ac:dyDescent="0.2">
      <c r="A6" s="32" t="s">
        <v>18</v>
      </c>
      <c r="B6" s="32" t="s">
        <v>37</v>
      </c>
    </row>
    <row r="7" spans="1:7" x14ac:dyDescent="0.2">
      <c r="A7" s="32" t="s">
        <v>18</v>
      </c>
      <c r="B7" s="32" t="s">
        <v>23</v>
      </c>
    </row>
    <row r="8" spans="1:7" x14ac:dyDescent="0.2">
      <c r="A8" s="32" t="s">
        <v>18</v>
      </c>
      <c r="B8" s="32" t="s">
        <v>38</v>
      </c>
    </row>
    <row r="9" spans="1:7" x14ac:dyDescent="0.2">
      <c r="A9" s="32" t="s">
        <v>18</v>
      </c>
      <c r="B9" s="32" t="s">
        <v>24</v>
      </c>
    </row>
    <row r="10" spans="1:7" x14ac:dyDescent="0.2">
      <c r="A10" s="32" t="s">
        <v>18</v>
      </c>
      <c r="B10" s="32" t="s">
        <v>39</v>
      </c>
    </row>
    <row r="11" spans="1:7" x14ac:dyDescent="0.2">
      <c r="A11" s="32" t="s">
        <v>18</v>
      </c>
      <c r="B11" s="32" t="s">
        <v>25</v>
      </c>
    </row>
    <row r="12" spans="1:7" x14ac:dyDescent="0.2">
      <c r="A12" s="32" t="s">
        <v>18</v>
      </c>
      <c r="B12" s="32" t="s">
        <v>40</v>
      </c>
    </row>
    <row r="13" spans="1:7" x14ac:dyDescent="0.2">
      <c r="A13" s="32" t="s">
        <v>18</v>
      </c>
      <c r="B13" s="32" t="s">
        <v>26</v>
      </c>
    </row>
    <row r="14" spans="1:7" x14ac:dyDescent="0.2">
      <c r="A14" s="32" t="s">
        <v>18</v>
      </c>
      <c r="B14" s="32" t="s">
        <v>470</v>
      </c>
    </row>
    <row r="15" spans="1:7" x14ac:dyDescent="0.2">
      <c r="A15" s="32" t="s">
        <v>18</v>
      </c>
      <c r="B15" s="32" t="s">
        <v>213</v>
      </c>
    </row>
    <row r="16" spans="1:7" x14ac:dyDescent="0.2">
      <c r="C16" s="32" t="s">
        <v>41</v>
      </c>
    </row>
    <row r="18" spans="1:11" x14ac:dyDescent="0.2">
      <c r="A18" s="32" t="s">
        <v>21</v>
      </c>
      <c r="D18" s="32" t="s">
        <v>1</v>
      </c>
      <c r="E18" s="32" t="s">
        <v>1</v>
      </c>
      <c r="F18" s="32" t="s">
        <v>2</v>
      </c>
      <c r="G18" s="32" t="s">
        <v>3</v>
      </c>
      <c r="H18" s="32" t="s">
        <v>4</v>
      </c>
      <c r="I18" s="32" t="s">
        <v>2</v>
      </c>
      <c r="J18" s="32" t="s">
        <v>5</v>
      </c>
      <c r="K18" s="32" t="s">
        <v>6</v>
      </c>
    </row>
    <row r="19" spans="1:11" x14ac:dyDescent="0.2">
      <c r="D19" s="32" t="s">
        <v>7</v>
      </c>
      <c r="E19" s="32" t="s">
        <v>8</v>
      </c>
      <c r="F19" s="32" t="s">
        <v>9</v>
      </c>
      <c r="G19" s="32" t="s">
        <v>10</v>
      </c>
      <c r="H19" s="32" t="s">
        <v>8</v>
      </c>
      <c r="I19" s="32" t="s">
        <v>9</v>
      </c>
      <c r="J19" s="32" t="s">
        <v>11</v>
      </c>
      <c r="K19" s="32" t="s">
        <v>7</v>
      </c>
    </row>
    <row r="20" spans="1:11" x14ac:dyDescent="0.2">
      <c r="C20" s="32" t="s">
        <v>14</v>
      </c>
    </row>
    <row r="21" spans="1:11" x14ac:dyDescent="0.2">
      <c r="A21" s="32" t="s">
        <v>148</v>
      </c>
      <c r="B21" s="32" t="s">
        <v>63</v>
      </c>
      <c r="C21" s="32" t="s">
        <v>174</v>
      </c>
      <c r="D21" s="32" t="s">
        <v>214</v>
      </c>
      <c r="E21" s="32" t="s">
        <v>215</v>
      </c>
      <c r="F21" s="32" t="s">
        <v>42</v>
      </c>
      <c r="G21" s="32" t="s">
        <v>216</v>
      </c>
      <c r="H21" s="32" t="s">
        <v>217</v>
      </c>
      <c r="I21" s="32" t="s">
        <v>43</v>
      </c>
      <c r="J21" s="32" t="s">
        <v>44</v>
      </c>
      <c r="K21" s="32" t="s">
        <v>218</v>
      </c>
    </row>
    <row r="22" spans="1:11" x14ac:dyDescent="0.2">
      <c r="A22" s="32" t="s">
        <v>149</v>
      </c>
      <c r="B22" s="32" t="s">
        <v>513</v>
      </c>
      <c r="C22" s="32" t="s">
        <v>175</v>
      </c>
      <c r="D22" s="32" t="s">
        <v>220</v>
      </c>
      <c r="E22" s="32" t="s">
        <v>221</v>
      </c>
      <c r="F22" s="32" t="s">
        <v>45</v>
      </c>
      <c r="G22" s="32" t="s">
        <v>222</v>
      </c>
      <c r="H22" s="32" t="s">
        <v>223</v>
      </c>
      <c r="I22" s="32" t="s">
        <v>46</v>
      </c>
      <c r="J22" s="32" t="s">
        <v>47</v>
      </c>
      <c r="K22" s="32" t="s">
        <v>224</v>
      </c>
    </row>
    <row r="23" spans="1:11" x14ac:dyDescent="0.2">
      <c r="A23" s="32" t="s">
        <v>150</v>
      </c>
      <c r="B23" s="32" t="s">
        <v>219</v>
      </c>
      <c r="C23" s="32" t="s">
        <v>176</v>
      </c>
      <c r="D23" s="32" t="s">
        <v>226</v>
      </c>
      <c r="E23" s="32" t="s">
        <v>227</v>
      </c>
      <c r="F23" s="32" t="s">
        <v>48</v>
      </c>
      <c r="G23" s="32" t="s">
        <v>228</v>
      </c>
      <c r="H23" s="32" t="s">
        <v>229</v>
      </c>
      <c r="I23" s="32" t="s">
        <v>49</v>
      </c>
      <c r="J23" s="32" t="s">
        <v>50</v>
      </c>
      <c r="K23" s="32" t="s">
        <v>230</v>
      </c>
    </row>
    <row r="24" spans="1:11" x14ac:dyDescent="0.2">
      <c r="A24" s="32" t="s">
        <v>151</v>
      </c>
      <c r="B24" s="32" t="s">
        <v>225</v>
      </c>
      <c r="C24" s="32" t="s">
        <v>177</v>
      </c>
      <c r="D24" s="32" t="s">
        <v>232</v>
      </c>
      <c r="E24" s="32" t="s">
        <v>233</v>
      </c>
      <c r="F24" s="32" t="s">
        <v>51</v>
      </c>
      <c r="G24" s="32" t="s">
        <v>234</v>
      </c>
      <c r="H24" s="32" t="s">
        <v>235</v>
      </c>
      <c r="I24" s="32" t="s">
        <v>52</v>
      </c>
      <c r="J24" s="32" t="s">
        <v>53</v>
      </c>
      <c r="K24" s="32" t="s">
        <v>236</v>
      </c>
    </row>
    <row r="25" spans="1:11" x14ac:dyDescent="0.2">
      <c r="A25" s="32" t="s">
        <v>152</v>
      </c>
      <c r="B25" s="32" t="s">
        <v>231</v>
      </c>
      <c r="C25" s="32" t="s">
        <v>178</v>
      </c>
      <c r="D25" s="32" t="s">
        <v>238</v>
      </c>
      <c r="E25" s="32" t="s">
        <v>239</v>
      </c>
      <c r="F25" s="32" t="s">
        <v>54</v>
      </c>
      <c r="G25" s="32" t="s">
        <v>240</v>
      </c>
      <c r="H25" s="32" t="s">
        <v>241</v>
      </c>
      <c r="I25" s="32" t="s">
        <v>55</v>
      </c>
      <c r="J25" s="32" t="s">
        <v>56</v>
      </c>
      <c r="K25" s="32" t="s">
        <v>242</v>
      </c>
    </row>
    <row r="26" spans="1:11" x14ac:dyDescent="0.2">
      <c r="A26" s="32" t="s">
        <v>153</v>
      </c>
      <c r="B26" s="32" t="s">
        <v>237</v>
      </c>
      <c r="C26" s="32" t="s">
        <v>179</v>
      </c>
      <c r="D26" s="32" t="s">
        <v>244</v>
      </c>
      <c r="E26" s="32" t="s">
        <v>245</v>
      </c>
      <c r="F26" s="32" t="s">
        <v>57</v>
      </c>
      <c r="G26" s="32" t="s">
        <v>246</v>
      </c>
      <c r="H26" s="32" t="s">
        <v>247</v>
      </c>
      <c r="I26" s="32" t="s">
        <v>58</v>
      </c>
      <c r="J26" s="32" t="s">
        <v>59</v>
      </c>
      <c r="K26" s="32" t="s">
        <v>248</v>
      </c>
    </row>
    <row r="27" spans="1:11" x14ac:dyDescent="0.2">
      <c r="A27" s="32" t="s">
        <v>154</v>
      </c>
      <c r="B27" s="32" t="s">
        <v>243</v>
      </c>
      <c r="C27" s="32" t="s">
        <v>180</v>
      </c>
      <c r="D27" s="32" t="s">
        <v>250</v>
      </c>
      <c r="E27" s="32" t="s">
        <v>251</v>
      </c>
      <c r="F27" s="32" t="s">
        <v>60</v>
      </c>
      <c r="G27" s="32" t="s">
        <v>252</v>
      </c>
      <c r="H27" s="32" t="s">
        <v>253</v>
      </c>
      <c r="I27" s="32" t="s">
        <v>61</v>
      </c>
      <c r="J27" s="32" t="s">
        <v>62</v>
      </c>
      <c r="K27" s="32" t="s">
        <v>254</v>
      </c>
    </row>
    <row r="28" spans="1:11" x14ac:dyDescent="0.2">
      <c r="A28" s="32" t="s">
        <v>155</v>
      </c>
      <c r="B28" s="32" t="s">
        <v>249</v>
      </c>
      <c r="C28" s="32" t="s">
        <v>181</v>
      </c>
      <c r="D28" s="32" t="s">
        <v>256</v>
      </c>
      <c r="E28" s="32" t="s">
        <v>257</v>
      </c>
      <c r="F28" s="32" t="s">
        <v>64</v>
      </c>
      <c r="G28" s="32" t="s">
        <v>258</v>
      </c>
      <c r="H28" s="32" t="s">
        <v>259</v>
      </c>
      <c r="I28" s="32" t="s">
        <v>65</v>
      </c>
      <c r="J28" s="32" t="s">
        <v>66</v>
      </c>
      <c r="K28" s="32" t="s">
        <v>260</v>
      </c>
    </row>
    <row r="29" spans="1:11" x14ac:dyDescent="0.2">
      <c r="A29" s="32" t="s">
        <v>156</v>
      </c>
      <c r="B29" s="32" t="s">
        <v>255</v>
      </c>
      <c r="C29" s="32" t="s">
        <v>182</v>
      </c>
      <c r="D29" s="32" t="s">
        <v>415</v>
      </c>
      <c r="E29" s="32" t="s">
        <v>416</v>
      </c>
      <c r="F29" s="32" t="s">
        <v>67</v>
      </c>
      <c r="G29" s="32" t="s">
        <v>417</v>
      </c>
      <c r="H29" s="32" t="s">
        <v>418</v>
      </c>
      <c r="I29" s="32" t="s">
        <v>68</v>
      </c>
      <c r="J29" s="32" t="s">
        <v>69</v>
      </c>
      <c r="K29" s="32" t="s">
        <v>419</v>
      </c>
    </row>
    <row r="30" spans="1:11" x14ac:dyDescent="0.2">
      <c r="C30" s="32" t="s">
        <v>15</v>
      </c>
      <c r="D30" s="32" t="s">
        <v>514</v>
      </c>
      <c r="E30" s="32" t="s">
        <v>515</v>
      </c>
      <c r="F30" s="32" t="s">
        <v>516</v>
      </c>
      <c r="G30" s="32" t="s">
        <v>517</v>
      </c>
      <c r="H30" s="32" t="s">
        <v>518</v>
      </c>
      <c r="I30" s="32" t="s">
        <v>519</v>
      </c>
      <c r="J30" s="32" t="s">
        <v>70</v>
      </c>
      <c r="K30" s="32" t="s">
        <v>520</v>
      </c>
    </row>
    <row r="32" spans="1:11" x14ac:dyDescent="0.2">
      <c r="C32" s="32" t="s">
        <v>207</v>
      </c>
    </row>
    <row r="33" spans="1:11" x14ac:dyDescent="0.2">
      <c r="C33" s="32" t="s">
        <v>208</v>
      </c>
    </row>
    <row r="34" spans="1:11" x14ac:dyDescent="0.2">
      <c r="A34" s="32" t="s">
        <v>157</v>
      </c>
      <c r="B34" s="32" t="s">
        <v>120</v>
      </c>
      <c r="C34" s="32" t="s">
        <v>183</v>
      </c>
      <c r="D34" s="32" t="s">
        <v>261</v>
      </c>
      <c r="E34" s="32" t="s">
        <v>262</v>
      </c>
      <c r="F34" s="32" t="s">
        <v>71</v>
      </c>
      <c r="G34" s="32" t="s">
        <v>263</v>
      </c>
      <c r="H34" s="32" t="s">
        <v>264</v>
      </c>
      <c r="I34" s="32" t="s">
        <v>72</v>
      </c>
      <c r="J34" s="32" t="s">
        <v>73</v>
      </c>
      <c r="K34" s="32" t="s">
        <v>265</v>
      </c>
    </row>
    <row r="35" spans="1:11" x14ac:dyDescent="0.2">
      <c r="A35" s="32" t="s">
        <v>158</v>
      </c>
      <c r="B35" s="32" t="s">
        <v>121</v>
      </c>
      <c r="C35" s="32" t="s">
        <v>184</v>
      </c>
      <c r="D35" s="32" t="s">
        <v>266</v>
      </c>
      <c r="E35" s="32" t="s">
        <v>267</v>
      </c>
      <c r="F35" s="32" t="s">
        <v>74</v>
      </c>
      <c r="G35" s="32" t="s">
        <v>268</v>
      </c>
      <c r="H35" s="32" t="s">
        <v>269</v>
      </c>
      <c r="I35" s="32" t="s">
        <v>75</v>
      </c>
      <c r="J35" s="32" t="s">
        <v>76</v>
      </c>
      <c r="K35" s="32" t="s">
        <v>270</v>
      </c>
    </row>
    <row r="36" spans="1:11" x14ac:dyDescent="0.2">
      <c r="A36" s="32" t="s">
        <v>159</v>
      </c>
      <c r="B36" s="32" t="s">
        <v>122</v>
      </c>
      <c r="C36" s="32" t="s">
        <v>185</v>
      </c>
      <c r="D36" s="32" t="s">
        <v>271</v>
      </c>
      <c r="E36" s="32" t="s">
        <v>272</v>
      </c>
      <c r="F36" s="32" t="s">
        <v>77</v>
      </c>
      <c r="G36" s="32" t="s">
        <v>273</v>
      </c>
      <c r="H36" s="32" t="s">
        <v>274</v>
      </c>
      <c r="I36" s="32" t="s">
        <v>78</v>
      </c>
      <c r="J36" s="32" t="s">
        <v>79</v>
      </c>
      <c r="K36" s="32" t="s">
        <v>275</v>
      </c>
    </row>
    <row r="37" spans="1:11" x14ac:dyDescent="0.2">
      <c r="A37" s="32" t="s">
        <v>172</v>
      </c>
      <c r="B37" s="32" t="s">
        <v>123</v>
      </c>
      <c r="C37" s="32" t="s">
        <v>198</v>
      </c>
      <c r="D37" s="32" t="s">
        <v>276</v>
      </c>
      <c r="E37" s="32" t="s">
        <v>277</v>
      </c>
      <c r="F37" s="32" t="s">
        <v>134</v>
      </c>
      <c r="G37" s="32" t="s">
        <v>278</v>
      </c>
      <c r="H37" s="32" t="s">
        <v>279</v>
      </c>
      <c r="I37" s="32" t="s">
        <v>135</v>
      </c>
      <c r="J37" s="32" t="s">
        <v>80</v>
      </c>
      <c r="K37" s="32" t="s">
        <v>280</v>
      </c>
    </row>
    <row r="38" spans="1:11" x14ac:dyDescent="0.2">
      <c r="A38" s="32" t="s">
        <v>281</v>
      </c>
      <c r="B38" s="32" t="s">
        <v>124</v>
      </c>
      <c r="C38" s="32" t="s">
        <v>283</v>
      </c>
      <c r="D38" s="32" t="s">
        <v>284</v>
      </c>
      <c r="E38" s="32" t="s">
        <v>285</v>
      </c>
      <c r="F38" s="32" t="s">
        <v>286</v>
      </c>
      <c r="G38" s="32" t="s">
        <v>287</v>
      </c>
      <c r="H38" s="32" t="s">
        <v>288</v>
      </c>
      <c r="I38" s="32" t="s">
        <v>289</v>
      </c>
      <c r="J38" s="32" t="s">
        <v>136</v>
      </c>
      <c r="K38" s="32" t="s">
        <v>290</v>
      </c>
    </row>
    <row r="39" spans="1:11" x14ac:dyDescent="0.2">
      <c r="A39" s="32" t="s">
        <v>291</v>
      </c>
      <c r="B39" s="32" t="s">
        <v>282</v>
      </c>
      <c r="C39" s="32" t="s">
        <v>293</v>
      </c>
      <c r="D39" s="32" t="s">
        <v>294</v>
      </c>
      <c r="E39" s="32" t="s">
        <v>295</v>
      </c>
      <c r="F39" s="32" t="s">
        <v>296</v>
      </c>
      <c r="G39" s="32" t="s">
        <v>297</v>
      </c>
      <c r="H39" s="32" t="s">
        <v>298</v>
      </c>
      <c r="I39" s="32" t="s">
        <v>299</v>
      </c>
      <c r="J39" s="32" t="s">
        <v>300</v>
      </c>
      <c r="K39" s="32" t="s">
        <v>301</v>
      </c>
    </row>
    <row r="40" spans="1:11" x14ac:dyDescent="0.2">
      <c r="A40" s="32" t="s">
        <v>160</v>
      </c>
      <c r="B40" s="32" t="s">
        <v>292</v>
      </c>
      <c r="C40" s="32" t="s">
        <v>186</v>
      </c>
      <c r="D40" s="32" t="s">
        <v>303</v>
      </c>
      <c r="E40" s="32" t="s">
        <v>304</v>
      </c>
      <c r="F40" s="32" t="s">
        <v>81</v>
      </c>
      <c r="G40" s="32" t="s">
        <v>305</v>
      </c>
      <c r="H40" s="32" t="s">
        <v>306</v>
      </c>
      <c r="I40" s="32" t="s">
        <v>82</v>
      </c>
      <c r="J40" s="32" t="s">
        <v>83</v>
      </c>
      <c r="K40" s="32" t="s">
        <v>307</v>
      </c>
    </row>
    <row r="41" spans="1:11" x14ac:dyDescent="0.2">
      <c r="A41" s="32" t="s">
        <v>161</v>
      </c>
      <c r="B41" s="32" t="s">
        <v>302</v>
      </c>
      <c r="C41" s="32" t="s">
        <v>187</v>
      </c>
      <c r="D41" s="32" t="s">
        <v>420</v>
      </c>
      <c r="E41" s="32" t="s">
        <v>421</v>
      </c>
      <c r="F41" s="32" t="s">
        <v>84</v>
      </c>
      <c r="G41" s="32" t="s">
        <v>422</v>
      </c>
      <c r="H41" s="32" t="s">
        <v>423</v>
      </c>
      <c r="I41" s="32" t="s">
        <v>85</v>
      </c>
      <c r="J41" s="32" t="s">
        <v>86</v>
      </c>
      <c r="K41" s="32" t="s">
        <v>424</v>
      </c>
    </row>
    <row r="42" spans="1:11" x14ac:dyDescent="0.2">
      <c r="B42" s="32" t="s">
        <v>20</v>
      </c>
      <c r="C42" s="32" t="s">
        <v>0</v>
      </c>
      <c r="D42" s="32" t="s">
        <v>474</v>
      </c>
      <c r="E42" s="32" t="s">
        <v>475</v>
      </c>
      <c r="F42" s="32" t="s">
        <v>476</v>
      </c>
      <c r="G42" s="32" t="s">
        <v>477</v>
      </c>
      <c r="H42" s="32" t="s">
        <v>478</v>
      </c>
      <c r="I42" s="32" t="s">
        <v>479</v>
      </c>
      <c r="J42" s="32" t="s">
        <v>87</v>
      </c>
      <c r="K42" s="32" t="s">
        <v>480</v>
      </c>
    </row>
    <row r="44" spans="1:11" x14ac:dyDescent="0.2">
      <c r="C44" s="32" t="s">
        <v>209</v>
      </c>
    </row>
    <row r="45" spans="1:11" x14ac:dyDescent="0.2">
      <c r="A45" s="32" t="s">
        <v>173</v>
      </c>
      <c r="B45" s="32" t="s">
        <v>131</v>
      </c>
      <c r="C45" s="32" t="s">
        <v>199</v>
      </c>
      <c r="D45" s="32" t="s">
        <v>308</v>
      </c>
      <c r="E45" s="32" t="s">
        <v>309</v>
      </c>
      <c r="F45" s="32" t="s">
        <v>143</v>
      </c>
      <c r="G45" s="32" t="s">
        <v>425</v>
      </c>
      <c r="H45" s="32" t="s">
        <v>310</v>
      </c>
      <c r="I45" s="32" t="s">
        <v>144</v>
      </c>
      <c r="J45" s="32" t="s">
        <v>88</v>
      </c>
      <c r="K45" s="32" t="s">
        <v>464</v>
      </c>
    </row>
    <row r="46" spans="1:11" x14ac:dyDescent="0.2">
      <c r="A46" s="32" t="s">
        <v>311</v>
      </c>
      <c r="B46" s="32" t="s">
        <v>623</v>
      </c>
      <c r="C46" s="32" t="s">
        <v>313</v>
      </c>
      <c r="D46" s="32" t="s">
        <v>314</v>
      </c>
      <c r="E46" s="32" t="s">
        <v>315</v>
      </c>
      <c r="F46" s="32" t="s">
        <v>316</v>
      </c>
      <c r="G46" s="32" t="s">
        <v>573</v>
      </c>
      <c r="H46" s="32" t="s">
        <v>317</v>
      </c>
      <c r="I46" s="32" t="s">
        <v>318</v>
      </c>
      <c r="J46" s="32" t="s">
        <v>145</v>
      </c>
      <c r="K46" s="32" t="s">
        <v>465</v>
      </c>
    </row>
    <row r="47" spans="1:11" x14ac:dyDescent="0.2">
      <c r="A47" s="32" t="s">
        <v>319</v>
      </c>
      <c r="B47" s="32" t="s">
        <v>128</v>
      </c>
      <c r="C47" s="32" t="s">
        <v>320</v>
      </c>
      <c r="D47" s="32" t="s">
        <v>321</v>
      </c>
      <c r="E47" s="32" t="s">
        <v>322</v>
      </c>
      <c r="F47" s="32" t="s">
        <v>323</v>
      </c>
      <c r="G47" s="32" t="s">
        <v>324</v>
      </c>
      <c r="H47" s="32" t="s">
        <v>325</v>
      </c>
      <c r="I47" s="32" t="s">
        <v>326</v>
      </c>
      <c r="J47" s="32" t="s">
        <v>327</v>
      </c>
      <c r="K47" s="32" t="s">
        <v>466</v>
      </c>
    </row>
    <row r="48" spans="1:11" x14ac:dyDescent="0.2">
      <c r="A48" s="32" t="s">
        <v>162</v>
      </c>
      <c r="B48" s="32" t="s">
        <v>312</v>
      </c>
      <c r="C48" s="32" t="s">
        <v>188</v>
      </c>
      <c r="D48" s="32" t="s">
        <v>328</v>
      </c>
      <c r="E48" s="32" t="s">
        <v>329</v>
      </c>
      <c r="F48" s="32" t="s">
        <v>89</v>
      </c>
      <c r="G48" s="32" t="s">
        <v>330</v>
      </c>
      <c r="H48" s="32" t="s">
        <v>331</v>
      </c>
      <c r="I48" s="32" t="s">
        <v>90</v>
      </c>
      <c r="J48" s="32" t="s">
        <v>91</v>
      </c>
      <c r="K48" s="32" t="s">
        <v>467</v>
      </c>
    </row>
    <row r="49" spans="1:11" x14ac:dyDescent="0.2">
      <c r="A49" s="32" t="s">
        <v>481</v>
      </c>
      <c r="B49" s="32" t="s">
        <v>129</v>
      </c>
      <c r="C49" s="32" t="s">
        <v>482</v>
      </c>
      <c r="D49" s="32" t="s">
        <v>483</v>
      </c>
      <c r="E49" s="32" t="s">
        <v>484</v>
      </c>
      <c r="F49" s="32" t="s">
        <v>485</v>
      </c>
      <c r="G49" s="32" t="s">
        <v>486</v>
      </c>
      <c r="H49" s="32" t="s">
        <v>487</v>
      </c>
      <c r="I49" s="32" t="s">
        <v>488</v>
      </c>
      <c r="J49" s="32" t="s">
        <v>92</v>
      </c>
      <c r="K49" s="32" t="s">
        <v>489</v>
      </c>
    </row>
    <row r="50" spans="1:11" x14ac:dyDescent="0.2">
      <c r="A50" s="32" t="s">
        <v>574</v>
      </c>
      <c r="B50" s="32" t="s">
        <v>130</v>
      </c>
      <c r="C50" s="32" t="s">
        <v>575</v>
      </c>
      <c r="D50" s="32" t="s">
        <v>576</v>
      </c>
      <c r="E50" s="32" t="s">
        <v>577</v>
      </c>
      <c r="F50" s="32" t="s">
        <v>578</v>
      </c>
      <c r="G50" s="32" t="s">
        <v>579</v>
      </c>
      <c r="H50" s="32" t="s">
        <v>580</v>
      </c>
      <c r="I50" s="32" t="s">
        <v>581</v>
      </c>
      <c r="J50" s="32" t="s">
        <v>490</v>
      </c>
      <c r="K50" s="32" t="s">
        <v>582</v>
      </c>
    </row>
    <row r="51" spans="1:11" x14ac:dyDescent="0.2">
      <c r="B51" s="32" t="s">
        <v>20</v>
      </c>
      <c r="C51" s="32" t="s">
        <v>0</v>
      </c>
      <c r="D51" s="32" t="s">
        <v>624</v>
      </c>
      <c r="E51" s="32" t="s">
        <v>625</v>
      </c>
      <c r="F51" s="32" t="s">
        <v>626</v>
      </c>
      <c r="G51" s="32" t="s">
        <v>627</v>
      </c>
      <c r="H51" s="32" t="s">
        <v>628</v>
      </c>
      <c r="I51" s="32" t="s">
        <v>629</v>
      </c>
      <c r="J51" s="32" t="s">
        <v>583</v>
      </c>
      <c r="K51" s="32" t="s">
        <v>630</v>
      </c>
    </row>
    <row r="53" spans="1:11" x14ac:dyDescent="0.2">
      <c r="C53" s="32" t="s">
        <v>210</v>
      </c>
    </row>
    <row r="54" spans="1:11" x14ac:dyDescent="0.2">
      <c r="A54" s="32" t="s">
        <v>163</v>
      </c>
      <c r="B54" s="32" t="s">
        <v>125</v>
      </c>
      <c r="C54" s="32" t="s">
        <v>189</v>
      </c>
      <c r="D54" s="32" t="s">
        <v>333</v>
      </c>
      <c r="E54" s="32" t="s">
        <v>334</v>
      </c>
      <c r="F54" s="32" t="s">
        <v>93</v>
      </c>
      <c r="G54" s="32" t="s">
        <v>335</v>
      </c>
      <c r="H54" s="32" t="s">
        <v>336</v>
      </c>
      <c r="I54" s="32" t="s">
        <v>94</v>
      </c>
      <c r="J54" s="32" t="s">
        <v>95</v>
      </c>
      <c r="K54" s="32" t="s">
        <v>337</v>
      </c>
    </row>
    <row r="55" spans="1:11" x14ac:dyDescent="0.2">
      <c r="A55" s="32" t="s">
        <v>164</v>
      </c>
      <c r="B55" s="32" t="s">
        <v>332</v>
      </c>
      <c r="C55" s="32" t="s">
        <v>190</v>
      </c>
      <c r="D55" s="32" t="s">
        <v>338</v>
      </c>
      <c r="E55" s="32" t="s">
        <v>339</v>
      </c>
      <c r="F55" s="32" t="s">
        <v>96</v>
      </c>
      <c r="G55" s="32" t="s">
        <v>340</v>
      </c>
      <c r="H55" s="32" t="s">
        <v>341</v>
      </c>
      <c r="I55" s="32" t="s">
        <v>97</v>
      </c>
      <c r="J55" s="32" t="s">
        <v>98</v>
      </c>
      <c r="K55" s="32" t="s">
        <v>342</v>
      </c>
    </row>
    <row r="56" spans="1:11" x14ac:dyDescent="0.2">
      <c r="A56" s="32" t="s">
        <v>165</v>
      </c>
      <c r="B56" s="32" t="s">
        <v>126</v>
      </c>
      <c r="C56" s="32" t="s">
        <v>191</v>
      </c>
      <c r="D56" s="32" t="s">
        <v>343</v>
      </c>
      <c r="E56" s="32" t="s">
        <v>344</v>
      </c>
      <c r="F56" s="32" t="s">
        <v>99</v>
      </c>
      <c r="G56" s="32" t="s">
        <v>345</v>
      </c>
      <c r="H56" s="32" t="s">
        <v>346</v>
      </c>
      <c r="I56" s="32" t="s">
        <v>100</v>
      </c>
      <c r="J56" s="32" t="s">
        <v>101</v>
      </c>
      <c r="K56" s="32" t="s">
        <v>347</v>
      </c>
    </row>
    <row r="57" spans="1:11" x14ac:dyDescent="0.2">
      <c r="A57" s="32" t="s">
        <v>166</v>
      </c>
      <c r="B57" s="32" t="s">
        <v>127</v>
      </c>
      <c r="C57" s="32" t="s">
        <v>192</v>
      </c>
      <c r="D57" s="32" t="s">
        <v>349</v>
      </c>
      <c r="E57" s="32" t="s">
        <v>350</v>
      </c>
      <c r="F57" s="32" t="s">
        <v>102</v>
      </c>
      <c r="G57" s="32" t="s">
        <v>351</v>
      </c>
      <c r="H57" s="32" t="s">
        <v>352</v>
      </c>
      <c r="I57" s="32" t="s">
        <v>103</v>
      </c>
      <c r="J57" s="32" t="s">
        <v>104</v>
      </c>
      <c r="K57" s="32" t="s">
        <v>353</v>
      </c>
    </row>
    <row r="58" spans="1:11" x14ac:dyDescent="0.2">
      <c r="A58" s="32" t="s">
        <v>491</v>
      </c>
      <c r="B58" s="32" t="s">
        <v>119</v>
      </c>
      <c r="C58" s="32" t="s">
        <v>492</v>
      </c>
      <c r="D58" s="32" t="s">
        <v>493</v>
      </c>
      <c r="E58" s="32" t="s">
        <v>494</v>
      </c>
      <c r="F58" s="32" t="s">
        <v>495</v>
      </c>
      <c r="G58" s="32" t="s">
        <v>496</v>
      </c>
      <c r="H58" s="32" t="s">
        <v>497</v>
      </c>
      <c r="I58" s="32" t="s">
        <v>498</v>
      </c>
      <c r="J58" s="32" t="s">
        <v>105</v>
      </c>
      <c r="K58" s="32" t="s">
        <v>499</v>
      </c>
    </row>
    <row r="59" spans="1:11" x14ac:dyDescent="0.2">
      <c r="A59" s="32" t="s">
        <v>526</v>
      </c>
      <c r="B59" s="32" t="s">
        <v>348</v>
      </c>
      <c r="C59" s="32" t="s">
        <v>527</v>
      </c>
      <c r="D59" s="32" t="s">
        <v>528</v>
      </c>
      <c r="E59" s="32" t="s">
        <v>529</v>
      </c>
      <c r="F59" s="32" t="s">
        <v>530</v>
      </c>
      <c r="G59" s="32" t="s">
        <v>531</v>
      </c>
      <c r="H59" s="32" t="s">
        <v>532</v>
      </c>
      <c r="I59" s="32" t="s">
        <v>533</v>
      </c>
      <c r="J59" s="32" t="s">
        <v>106</v>
      </c>
      <c r="K59" s="32" t="s">
        <v>534</v>
      </c>
    </row>
    <row r="60" spans="1:11" x14ac:dyDescent="0.2">
      <c r="B60" s="32" t="s">
        <v>20</v>
      </c>
      <c r="C60" s="32" t="s">
        <v>0</v>
      </c>
      <c r="D60" s="32" t="s">
        <v>584</v>
      </c>
      <c r="E60" s="32" t="s">
        <v>585</v>
      </c>
      <c r="F60" s="32" t="s">
        <v>586</v>
      </c>
      <c r="G60" s="32" t="s">
        <v>587</v>
      </c>
      <c r="H60" s="32" t="s">
        <v>588</v>
      </c>
      <c r="I60" s="32" t="s">
        <v>589</v>
      </c>
      <c r="J60" s="32" t="s">
        <v>535</v>
      </c>
      <c r="K60" s="32" t="s">
        <v>590</v>
      </c>
    </row>
    <row r="62" spans="1:11" x14ac:dyDescent="0.2">
      <c r="C62" s="32" t="s">
        <v>211</v>
      </c>
    </row>
    <row r="63" spans="1:11" x14ac:dyDescent="0.2">
      <c r="A63" s="32" t="s">
        <v>167</v>
      </c>
      <c r="B63" s="32" t="s">
        <v>354</v>
      </c>
      <c r="C63" s="32" t="s">
        <v>193</v>
      </c>
      <c r="D63" s="32" t="s">
        <v>357</v>
      </c>
      <c r="E63" s="32" t="s">
        <v>358</v>
      </c>
      <c r="F63" s="32" t="s">
        <v>107</v>
      </c>
      <c r="G63" s="32" t="s">
        <v>359</v>
      </c>
      <c r="H63" s="32" t="s">
        <v>360</v>
      </c>
      <c r="I63" s="32" t="s">
        <v>108</v>
      </c>
      <c r="J63" s="32" t="s">
        <v>109</v>
      </c>
      <c r="K63" s="32" t="s">
        <v>361</v>
      </c>
    </row>
    <row r="64" spans="1:11" x14ac:dyDescent="0.2">
      <c r="A64" s="32" t="s">
        <v>168</v>
      </c>
      <c r="B64" s="32" t="s">
        <v>355</v>
      </c>
      <c r="C64" s="32" t="s">
        <v>194</v>
      </c>
      <c r="D64" s="32" t="s">
        <v>363</v>
      </c>
      <c r="E64" s="32" t="s">
        <v>364</v>
      </c>
      <c r="F64" s="32" t="s">
        <v>110</v>
      </c>
      <c r="G64" s="32" t="s">
        <v>365</v>
      </c>
      <c r="H64" s="32" t="s">
        <v>366</v>
      </c>
      <c r="I64" s="32" t="s">
        <v>111</v>
      </c>
      <c r="J64" s="32" t="s">
        <v>112</v>
      </c>
      <c r="K64" s="32" t="s">
        <v>367</v>
      </c>
    </row>
    <row r="65" spans="1:11" x14ac:dyDescent="0.2">
      <c r="A65" s="32" t="s">
        <v>169</v>
      </c>
      <c r="B65" s="32" t="s">
        <v>356</v>
      </c>
      <c r="C65" s="32" t="s">
        <v>195</v>
      </c>
      <c r="D65" s="32" t="s">
        <v>369</v>
      </c>
      <c r="E65" s="32" t="s">
        <v>370</v>
      </c>
      <c r="F65" s="32" t="s">
        <v>137</v>
      </c>
      <c r="G65" s="32" t="s">
        <v>371</v>
      </c>
      <c r="H65" s="32" t="s">
        <v>372</v>
      </c>
      <c r="I65" s="32" t="s">
        <v>138</v>
      </c>
      <c r="J65" s="32" t="s">
        <v>113</v>
      </c>
      <c r="K65" s="32" t="s">
        <v>373</v>
      </c>
    </row>
    <row r="66" spans="1:11" x14ac:dyDescent="0.2">
      <c r="A66" s="32" t="s">
        <v>500</v>
      </c>
      <c r="B66" s="32" t="s">
        <v>362</v>
      </c>
      <c r="C66" s="32" t="s">
        <v>501</v>
      </c>
      <c r="D66" s="32" t="s">
        <v>502</v>
      </c>
      <c r="E66" s="32" t="s">
        <v>503</v>
      </c>
      <c r="F66" s="32" t="s">
        <v>504</v>
      </c>
      <c r="G66" s="32" t="s">
        <v>505</v>
      </c>
      <c r="H66" s="32" t="s">
        <v>506</v>
      </c>
      <c r="I66" s="32" t="s">
        <v>507</v>
      </c>
      <c r="J66" s="32" t="s">
        <v>139</v>
      </c>
      <c r="K66" s="32" t="s">
        <v>508</v>
      </c>
    </row>
    <row r="67" spans="1:11" x14ac:dyDescent="0.2">
      <c r="A67" s="32" t="s">
        <v>536</v>
      </c>
      <c r="B67" s="32" t="s">
        <v>368</v>
      </c>
      <c r="C67" s="32" t="s">
        <v>537</v>
      </c>
      <c r="D67" s="32" t="s">
        <v>538</v>
      </c>
      <c r="E67" s="32" t="s">
        <v>539</v>
      </c>
      <c r="F67" s="32" t="s">
        <v>540</v>
      </c>
      <c r="G67" s="32" t="s">
        <v>591</v>
      </c>
      <c r="H67" s="32" t="s">
        <v>541</v>
      </c>
      <c r="I67" s="32" t="s">
        <v>542</v>
      </c>
      <c r="J67" s="32" t="s">
        <v>509</v>
      </c>
      <c r="K67" s="32" t="s">
        <v>543</v>
      </c>
    </row>
    <row r="68" spans="1:11" x14ac:dyDescent="0.2">
      <c r="C68" s="32" t="s">
        <v>0</v>
      </c>
      <c r="D68" s="32" t="s">
        <v>592</v>
      </c>
      <c r="E68" s="32" t="s">
        <v>593</v>
      </c>
      <c r="F68" s="32" t="s">
        <v>594</v>
      </c>
      <c r="G68" s="32" t="s">
        <v>595</v>
      </c>
      <c r="H68" s="32" t="s">
        <v>596</v>
      </c>
      <c r="I68" s="32" t="s">
        <v>597</v>
      </c>
      <c r="J68" s="32" t="s">
        <v>544</v>
      </c>
      <c r="K68" s="32" t="s">
        <v>598</v>
      </c>
    </row>
    <row r="70" spans="1:11" x14ac:dyDescent="0.2">
      <c r="C70" s="32" t="s">
        <v>212</v>
      </c>
    </row>
    <row r="71" spans="1:11" x14ac:dyDescent="0.2">
      <c r="A71" s="32" t="s">
        <v>170</v>
      </c>
      <c r="B71" s="32" t="s">
        <v>374</v>
      </c>
      <c r="C71" s="32" t="s">
        <v>196</v>
      </c>
      <c r="D71" s="32" t="s">
        <v>377</v>
      </c>
      <c r="E71" s="32" t="s">
        <v>378</v>
      </c>
      <c r="F71" s="32" t="s">
        <v>114</v>
      </c>
      <c r="G71" s="32" t="s">
        <v>379</v>
      </c>
      <c r="H71" s="32" t="s">
        <v>380</v>
      </c>
      <c r="I71" s="32" t="s">
        <v>115</v>
      </c>
      <c r="J71" s="32" t="s">
        <v>116</v>
      </c>
      <c r="K71" s="32" t="s">
        <v>381</v>
      </c>
    </row>
    <row r="72" spans="1:11" x14ac:dyDescent="0.2">
      <c r="A72" s="32" t="s">
        <v>171</v>
      </c>
      <c r="B72" s="32" t="s">
        <v>375</v>
      </c>
      <c r="C72" s="32" t="s">
        <v>197</v>
      </c>
      <c r="D72" s="32" t="s">
        <v>383</v>
      </c>
      <c r="E72" s="32" t="s">
        <v>384</v>
      </c>
      <c r="F72" s="32" t="s">
        <v>140</v>
      </c>
      <c r="G72" s="32" t="s">
        <v>385</v>
      </c>
      <c r="H72" s="32" t="s">
        <v>386</v>
      </c>
      <c r="I72" s="32" t="s">
        <v>141</v>
      </c>
      <c r="J72" s="32" t="s">
        <v>117</v>
      </c>
      <c r="K72" s="32" t="s">
        <v>387</v>
      </c>
    </row>
    <row r="73" spans="1:11" x14ac:dyDescent="0.2">
      <c r="A73" s="32" t="s">
        <v>200</v>
      </c>
      <c r="B73" s="32" t="s">
        <v>376</v>
      </c>
      <c r="C73" s="32" t="s">
        <v>201</v>
      </c>
      <c r="D73" s="32" t="s">
        <v>389</v>
      </c>
      <c r="E73" s="32" t="s">
        <v>390</v>
      </c>
      <c r="F73" s="32" t="s">
        <v>202</v>
      </c>
      <c r="G73" s="32" t="s">
        <v>391</v>
      </c>
      <c r="H73" s="32" t="s">
        <v>392</v>
      </c>
      <c r="I73" s="32" t="s">
        <v>203</v>
      </c>
      <c r="J73" s="32" t="s">
        <v>142</v>
      </c>
      <c r="K73" s="32" t="s">
        <v>393</v>
      </c>
    </row>
    <row r="74" spans="1:11" x14ac:dyDescent="0.2">
      <c r="A74" s="32" t="s">
        <v>394</v>
      </c>
      <c r="B74" s="32" t="s">
        <v>382</v>
      </c>
      <c r="C74" s="32" t="s">
        <v>395</v>
      </c>
      <c r="D74" s="32" t="s">
        <v>396</v>
      </c>
      <c r="E74" s="32" t="s">
        <v>397</v>
      </c>
      <c r="F74" s="32" t="s">
        <v>398</v>
      </c>
      <c r="G74" s="32" t="s">
        <v>399</v>
      </c>
      <c r="H74" s="32" t="s">
        <v>400</v>
      </c>
      <c r="I74" s="32" t="s">
        <v>401</v>
      </c>
      <c r="J74" s="32" t="s">
        <v>146</v>
      </c>
      <c r="K74" s="32" t="s">
        <v>402</v>
      </c>
    </row>
    <row r="75" spans="1:11" x14ac:dyDescent="0.2">
      <c r="A75" s="32" t="s">
        <v>403</v>
      </c>
      <c r="B75" s="32" t="s">
        <v>388</v>
      </c>
      <c r="C75" s="32" t="s">
        <v>404</v>
      </c>
      <c r="D75" s="32" t="s">
        <v>405</v>
      </c>
      <c r="E75" s="32" t="s">
        <v>406</v>
      </c>
      <c r="F75" s="32" t="s">
        <v>407</v>
      </c>
      <c r="G75" s="32" t="s">
        <v>408</v>
      </c>
      <c r="H75" s="32" t="s">
        <v>409</v>
      </c>
      <c r="I75" s="32" t="s">
        <v>410</v>
      </c>
      <c r="J75" s="32" t="s">
        <v>411</v>
      </c>
      <c r="K75" s="32" t="s">
        <v>412</v>
      </c>
    </row>
    <row r="76" spans="1:11" x14ac:dyDescent="0.2">
      <c r="A76" s="32" t="s">
        <v>545</v>
      </c>
      <c r="B76" s="32" t="s">
        <v>413</v>
      </c>
      <c r="C76" s="32" t="s">
        <v>546</v>
      </c>
      <c r="D76" s="32" t="s">
        <v>547</v>
      </c>
      <c r="E76" s="32" t="s">
        <v>548</v>
      </c>
      <c r="F76" s="32" t="s">
        <v>549</v>
      </c>
      <c r="G76" s="32" t="s">
        <v>550</v>
      </c>
      <c r="H76" s="32" t="s">
        <v>551</v>
      </c>
      <c r="I76" s="32" t="s">
        <v>552</v>
      </c>
      <c r="J76" s="32" t="s">
        <v>118</v>
      </c>
      <c r="K76" s="32" t="s">
        <v>553</v>
      </c>
    </row>
    <row r="77" spans="1:11" x14ac:dyDescent="0.2">
      <c r="C77" s="32" t="s">
        <v>0</v>
      </c>
      <c r="D77" s="32" t="s">
        <v>599</v>
      </c>
      <c r="E77" s="32" t="s">
        <v>600</v>
      </c>
      <c r="F77" s="32" t="s">
        <v>601</v>
      </c>
      <c r="G77" s="32" t="s">
        <v>602</v>
      </c>
      <c r="H77" s="32" t="s">
        <v>603</v>
      </c>
      <c r="I77" s="32" t="s">
        <v>604</v>
      </c>
      <c r="J77" s="32" t="s">
        <v>554</v>
      </c>
      <c r="K77" s="32" t="s">
        <v>605</v>
      </c>
    </row>
    <row r="79" spans="1:11" x14ac:dyDescent="0.2">
      <c r="C79" s="32" t="s">
        <v>147</v>
      </c>
    </row>
    <row r="80" spans="1:11" x14ac:dyDescent="0.2">
      <c r="A80" s="32" t="s">
        <v>606</v>
      </c>
      <c r="B80" s="32" t="s">
        <v>132</v>
      </c>
      <c r="C80" s="32" t="s">
        <v>607</v>
      </c>
      <c r="D80" s="32" t="s">
        <v>608</v>
      </c>
      <c r="E80" s="32" t="s">
        <v>609</v>
      </c>
      <c r="F80" s="32" t="s">
        <v>610</v>
      </c>
      <c r="G80" s="32" t="s">
        <v>611</v>
      </c>
      <c r="H80" s="32" t="s">
        <v>612</v>
      </c>
      <c r="I80" s="32" t="s">
        <v>613</v>
      </c>
      <c r="J80" s="32" t="s">
        <v>512</v>
      </c>
      <c r="K80" s="32" t="s">
        <v>614</v>
      </c>
    </row>
    <row r="81" spans="3:11" x14ac:dyDescent="0.2">
      <c r="C81" s="32" t="s">
        <v>0</v>
      </c>
      <c r="D81" s="32" t="s">
        <v>615</v>
      </c>
      <c r="E81" s="32" t="s">
        <v>616</v>
      </c>
      <c r="F81" s="32" t="s">
        <v>617</v>
      </c>
      <c r="G81" s="32" t="s">
        <v>618</v>
      </c>
      <c r="H81" s="32" t="s">
        <v>619</v>
      </c>
      <c r="I81" s="32" t="s">
        <v>620</v>
      </c>
      <c r="J81" s="32" t="s">
        <v>555</v>
      </c>
      <c r="K81" s="32" t="s">
        <v>621</v>
      </c>
    </row>
    <row r="84" spans="3:11" x14ac:dyDescent="0.2">
      <c r="C84" s="32" t="s">
        <v>12</v>
      </c>
      <c r="D84" s="32" t="s">
        <v>631</v>
      </c>
      <c r="E84" s="32" t="s">
        <v>632</v>
      </c>
      <c r="F84" s="32" t="s">
        <v>633</v>
      </c>
      <c r="G84" s="32" t="s">
        <v>634</v>
      </c>
      <c r="H84" s="32" t="s">
        <v>635</v>
      </c>
      <c r="I84" s="32" t="s">
        <v>636</v>
      </c>
      <c r="J84" s="32" t="s">
        <v>556</v>
      </c>
      <c r="K84" s="32" t="s">
        <v>637</v>
      </c>
    </row>
    <row r="86" spans="3:11" x14ac:dyDescent="0.2">
      <c r="C86" s="32" t="s">
        <v>16</v>
      </c>
    </row>
    <row r="87" spans="3:11" x14ac:dyDescent="0.2">
      <c r="C87" s="32" t="s">
        <v>17</v>
      </c>
      <c r="D87" s="32" t="s">
        <v>638</v>
      </c>
      <c r="E87" s="32" t="s">
        <v>639</v>
      </c>
      <c r="F87" s="32" t="s">
        <v>640</v>
      </c>
      <c r="G87" s="32" t="s">
        <v>641</v>
      </c>
      <c r="H87" s="32" t="s">
        <v>642</v>
      </c>
      <c r="I87" s="32" t="s">
        <v>643</v>
      </c>
      <c r="J87" s="32" t="s">
        <v>622</v>
      </c>
      <c r="K87" s="32" t="s">
        <v>644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18993-421A-44F3-A5FA-AD39B9FA026C}">
  <dimension ref="A1:K87"/>
  <sheetViews>
    <sheetView workbookViewId="0"/>
  </sheetViews>
  <sheetFormatPr defaultRowHeight="12.55" x14ac:dyDescent="0.2"/>
  <sheetData>
    <row r="1" spans="1:7" x14ac:dyDescent="0.2">
      <c r="A1" s="32" t="s">
        <v>903</v>
      </c>
      <c r="B1" s="32" t="s">
        <v>18</v>
      </c>
      <c r="C1" s="32" t="s">
        <v>19</v>
      </c>
    </row>
    <row r="2" spans="1:7" x14ac:dyDescent="0.2">
      <c r="G2" s="32" t="s">
        <v>205</v>
      </c>
    </row>
    <row r="3" spans="1:7" x14ac:dyDescent="0.2">
      <c r="G3" s="32" t="s">
        <v>13</v>
      </c>
    </row>
    <row r="4" spans="1:7" x14ac:dyDescent="0.2">
      <c r="G4" s="32" t="s">
        <v>36</v>
      </c>
    </row>
    <row r="5" spans="1:7" x14ac:dyDescent="0.2">
      <c r="A5" s="32" t="s">
        <v>18</v>
      </c>
      <c r="B5" s="32" t="s">
        <v>22</v>
      </c>
    </row>
    <row r="6" spans="1:7" x14ac:dyDescent="0.2">
      <c r="A6" s="32" t="s">
        <v>18</v>
      </c>
      <c r="B6" s="32" t="s">
        <v>37</v>
      </c>
    </row>
    <row r="7" spans="1:7" x14ac:dyDescent="0.2">
      <c r="A7" s="32" t="s">
        <v>18</v>
      </c>
      <c r="B7" s="32" t="s">
        <v>23</v>
      </c>
    </row>
    <row r="8" spans="1:7" x14ac:dyDescent="0.2">
      <c r="A8" s="32" t="s">
        <v>18</v>
      </c>
      <c r="B8" s="32" t="s">
        <v>38</v>
      </c>
    </row>
    <row r="9" spans="1:7" x14ac:dyDescent="0.2">
      <c r="A9" s="32" t="s">
        <v>18</v>
      </c>
      <c r="B9" s="32" t="s">
        <v>24</v>
      </c>
    </row>
    <row r="10" spans="1:7" x14ac:dyDescent="0.2">
      <c r="A10" s="32" t="s">
        <v>18</v>
      </c>
      <c r="B10" s="32" t="s">
        <v>39</v>
      </c>
    </row>
    <row r="11" spans="1:7" x14ac:dyDescent="0.2">
      <c r="A11" s="32" t="s">
        <v>18</v>
      </c>
      <c r="B11" s="32" t="s">
        <v>25</v>
      </c>
    </row>
    <row r="12" spans="1:7" x14ac:dyDescent="0.2">
      <c r="A12" s="32" t="s">
        <v>18</v>
      </c>
      <c r="B12" s="32" t="s">
        <v>40</v>
      </c>
    </row>
    <row r="13" spans="1:7" x14ac:dyDescent="0.2">
      <c r="A13" s="32" t="s">
        <v>18</v>
      </c>
      <c r="B13" s="32" t="s">
        <v>26</v>
      </c>
    </row>
    <row r="14" spans="1:7" x14ac:dyDescent="0.2">
      <c r="A14" s="32" t="s">
        <v>18</v>
      </c>
      <c r="B14" s="32" t="s">
        <v>902</v>
      </c>
    </row>
    <row r="15" spans="1:7" x14ac:dyDescent="0.2">
      <c r="A15" s="32" t="s">
        <v>18</v>
      </c>
      <c r="B15" s="32" t="s">
        <v>213</v>
      </c>
    </row>
    <row r="16" spans="1:7" x14ac:dyDescent="0.2">
      <c r="C16" s="32" t="s">
        <v>41</v>
      </c>
    </row>
    <row r="18" spans="1:11" x14ac:dyDescent="0.2">
      <c r="A18" s="32" t="s">
        <v>21</v>
      </c>
      <c r="D18" s="32" t="s">
        <v>1</v>
      </c>
      <c r="E18" s="32" t="s">
        <v>1</v>
      </c>
      <c r="F18" s="32" t="s">
        <v>2</v>
      </c>
      <c r="G18" s="32" t="s">
        <v>3</v>
      </c>
      <c r="H18" s="32" t="s">
        <v>4</v>
      </c>
      <c r="I18" s="32" t="s">
        <v>2</v>
      </c>
      <c r="J18" s="32" t="s">
        <v>5</v>
      </c>
      <c r="K18" s="32" t="s">
        <v>6</v>
      </c>
    </row>
    <row r="19" spans="1:11" x14ac:dyDescent="0.2">
      <c r="D19" s="32" t="s">
        <v>7</v>
      </c>
      <c r="E19" s="32" t="s">
        <v>8</v>
      </c>
      <c r="F19" s="32" t="s">
        <v>9</v>
      </c>
      <c r="G19" s="32" t="s">
        <v>10</v>
      </c>
      <c r="H19" s="32" t="s">
        <v>8</v>
      </c>
      <c r="I19" s="32" t="s">
        <v>9</v>
      </c>
      <c r="J19" s="32" t="s">
        <v>11</v>
      </c>
      <c r="K19" s="32" t="s">
        <v>7</v>
      </c>
    </row>
    <row r="20" spans="1:11" x14ac:dyDescent="0.2">
      <c r="C20" s="32" t="s">
        <v>14</v>
      </c>
    </row>
    <row r="21" spans="1:11" x14ac:dyDescent="0.2">
      <c r="A21" s="32" t="s">
        <v>148</v>
      </c>
      <c r="B21" s="32" t="s">
        <v>63</v>
      </c>
      <c r="C21" s="32" t="s">
        <v>174</v>
      </c>
      <c r="D21" s="32" t="s">
        <v>214</v>
      </c>
      <c r="E21" s="32" t="s">
        <v>215</v>
      </c>
      <c r="F21" s="32" t="s">
        <v>42</v>
      </c>
      <c r="G21" s="32" t="s">
        <v>216</v>
      </c>
      <c r="H21" s="32" t="s">
        <v>217</v>
      </c>
      <c r="I21" s="32" t="s">
        <v>43</v>
      </c>
      <c r="J21" s="32" t="s">
        <v>44</v>
      </c>
      <c r="K21" s="32" t="s">
        <v>218</v>
      </c>
    </row>
    <row r="22" spans="1:11" x14ac:dyDescent="0.2">
      <c r="A22" s="32" t="s">
        <v>149</v>
      </c>
      <c r="B22" s="32" t="s">
        <v>513</v>
      </c>
      <c r="C22" s="32" t="s">
        <v>175</v>
      </c>
      <c r="D22" s="32" t="s">
        <v>220</v>
      </c>
      <c r="E22" s="32" t="s">
        <v>221</v>
      </c>
      <c r="F22" s="32" t="s">
        <v>45</v>
      </c>
      <c r="G22" s="32" t="s">
        <v>222</v>
      </c>
      <c r="H22" s="32" t="s">
        <v>223</v>
      </c>
      <c r="I22" s="32" t="s">
        <v>46</v>
      </c>
      <c r="J22" s="32" t="s">
        <v>47</v>
      </c>
      <c r="K22" s="32" t="s">
        <v>224</v>
      </c>
    </row>
    <row r="23" spans="1:11" x14ac:dyDescent="0.2">
      <c r="A23" s="32" t="s">
        <v>150</v>
      </c>
      <c r="B23" s="32" t="s">
        <v>219</v>
      </c>
      <c r="C23" s="32" t="s">
        <v>176</v>
      </c>
      <c r="D23" s="32" t="s">
        <v>226</v>
      </c>
      <c r="E23" s="32" t="s">
        <v>227</v>
      </c>
      <c r="F23" s="32" t="s">
        <v>48</v>
      </c>
      <c r="G23" s="32" t="s">
        <v>228</v>
      </c>
      <c r="H23" s="32" t="s">
        <v>229</v>
      </c>
      <c r="I23" s="32" t="s">
        <v>49</v>
      </c>
      <c r="J23" s="32" t="s">
        <v>50</v>
      </c>
      <c r="K23" s="32" t="s">
        <v>230</v>
      </c>
    </row>
    <row r="24" spans="1:11" x14ac:dyDescent="0.2">
      <c r="A24" s="32" t="s">
        <v>151</v>
      </c>
      <c r="B24" s="32" t="s">
        <v>225</v>
      </c>
      <c r="C24" s="32" t="s">
        <v>177</v>
      </c>
      <c r="D24" s="32" t="s">
        <v>232</v>
      </c>
      <c r="E24" s="32" t="s">
        <v>233</v>
      </c>
      <c r="F24" s="32" t="s">
        <v>51</v>
      </c>
      <c r="G24" s="32" t="s">
        <v>234</v>
      </c>
      <c r="H24" s="32" t="s">
        <v>235</v>
      </c>
      <c r="I24" s="32" t="s">
        <v>52</v>
      </c>
      <c r="J24" s="32" t="s">
        <v>53</v>
      </c>
      <c r="K24" s="32" t="s">
        <v>236</v>
      </c>
    </row>
    <row r="25" spans="1:11" x14ac:dyDescent="0.2">
      <c r="A25" s="32" t="s">
        <v>152</v>
      </c>
      <c r="B25" s="32" t="s">
        <v>231</v>
      </c>
      <c r="C25" s="32" t="s">
        <v>178</v>
      </c>
      <c r="D25" s="32" t="s">
        <v>238</v>
      </c>
      <c r="E25" s="32" t="s">
        <v>239</v>
      </c>
      <c r="F25" s="32" t="s">
        <v>54</v>
      </c>
      <c r="G25" s="32" t="s">
        <v>240</v>
      </c>
      <c r="H25" s="32" t="s">
        <v>241</v>
      </c>
      <c r="I25" s="32" t="s">
        <v>55</v>
      </c>
      <c r="J25" s="32" t="s">
        <v>56</v>
      </c>
      <c r="K25" s="32" t="s">
        <v>242</v>
      </c>
    </row>
    <row r="26" spans="1:11" x14ac:dyDescent="0.2">
      <c r="A26" s="32" t="s">
        <v>153</v>
      </c>
      <c r="B26" s="32" t="s">
        <v>237</v>
      </c>
      <c r="C26" s="32" t="s">
        <v>179</v>
      </c>
      <c r="D26" s="32" t="s">
        <v>244</v>
      </c>
      <c r="E26" s="32" t="s">
        <v>245</v>
      </c>
      <c r="F26" s="32" t="s">
        <v>57</v>
      </c>
      <c r="G26" s="32" t="s">
        <v>246</v>
      </c>
      <c r="H26" s="32" t="s">
        <v>247</v>
      </c>
      <c r="I26" s="32" t="s">
        <v>58</v>
      </c>
      <c r="J26" s="32" t="s">
        <v>59</v>
      </c>
      <c r="K26" s="32" t="s">
        <v>248</v>
      </c>
    </row>
    <row r="27" spans="1:11" x14ac:dyDescent="0.2">
      <c r="A27" s="32" t="s">
        <v>154</v>
      </c>
      <c r="B27" s="32" t="s">
        <v>243</v>
      </c>
      <c r="C27" s="32" t="s">
        <v>180</v>
      </c>
      <c r="D27" s="32" t="s">
        <v>250</v>
      </c>
      <c r="E27" s="32" t="s">
        <v>251</v>
      </c>
      <c r="F27" s="32" t="s">
        <v>60</v>
      </c>
      <c r="G27" s="32" t="s">
        <v>252</v>
      </c>
      <c r="H27" s="32" t="s">
        <v>253</v>
      </c>
      <c r="I27" s="32" t="s">
        <v>61</v>
      </c>
      <c r="J27" s="32" t="s">
        <v>62</v>
      </c>
      <c r="K27" s="32" t="s">
        <v>254</v>
      </c>
    </row>
    <row r="28" spans="1:11" x14ac:dyDescent="0.2">
      <c r="A28" s="32" t="s">
        <v>155</v>
      </c>
      <c r="B28" s="32" t="s">
        <v>249</v>
      </c>
      <c r="C28" s="32" t="s">
        <v>181</v>
      </c>
      <c r="D28" s="32" t="s">
        <v>256</v>
      </c>
      <c r="E28" s="32" t="s">
        <v>257</v>
      </c>
      <c r="F28" s="32" t="s">
        <v>64</v>
      </c>
      <c r="G28" s="32" t="s">
        <v>258</v>
      </c>
      <c r="H28" s="32" t="s">
        <v>259</v>
      </c>
      <c r="I28" s="32" t="s">
        <v>65</v>
      </c>
      <c r="J28" s="32" t="s">
        <v>66</v>
      </c>
      <c r="K28" s="32" t="s">
        <v>260</v>
      </c>
    </row>
    <row r="29" spans="1:11" x14ac:dyDescent="0.2">
      <c r="A29" s="32" t="s">
        <v>156</v>
      </c>
      <c r="B29" s="32" t="s">
        <v>255</v>
      </c>
      <c r="C29" s="32" t="s">
        <v>182</v>
      </c>
      <c r="D29" s="32" t="s">
        <v>415</v>
      </c>
      <c r="E29" s="32" t="s">
        <v>416</v>
      </c>
      <c r="F29" s="32" t="s">
        <v>67</v>
      </c>
      <c r="G29" s="32" t="s">
        <v>417</v>
      </c>
      <c r="H29" s="32" t="s">
        <v>418</v>
      </c>
      <c r="I29" s="32" t="s">
        <v>68</v>
      </c>
      <c r="J29" s="32" t="s">
        <v>69</v>
      </c>
      <c r="K29" s="32" t="s">
        <v>419</v>
      </c>
    </row>
    <row r="30" spans="1:11" x14ac:dyDescent="0.2">
      <c r="C30" s="32" t="s">
        <v>15</v>
      </c>
      <c r="D30" s="32" t="s">
        <v>514</v>
      </c>
      <c r="E30" s="32" t="s">
        <v>515</v>
      </c>
      <c r="F30" s="32" t="s">
        <v>516</v>
      </c>
      <c r="G30" s="32" t="s">
        <v>517</v>
      </c>
      <c r="H30" s="32" t="s">
        <v>518</v>
      </c>
      <c r="I30" s="32" t="s">
        <v>519</v>
      </c>
      <c r="J30" s="32" t="s">
        <v>70</v>
      </c>
      <c r="K30" s="32" t="s">
        <v>520</v>
      </c>
    </row>
    <row r="32" spans="1:11" x14ac:dyDescent="0.2">
      <c r="C32" s="32" t="s">
        <v>207</v>
      </c>
    </row>
    <row r="33" spans="1:11" x14ac:dyDescent="0.2">
      <c r="C33" s="32" t="s">
        <v>208</v>
      </c>
    </row>
    <row r="34" spans="1:11" x14ac:dyDescent="0.2">
      <c r="A34" s="32" t="s">
        <v>157</v>
      </c>
      <c r="B34" s="32" t="s">
        <v>120</v>
      </c>
      <c r="C34" s="32" t="s">
        <v>183</v>
      </c>
      <c r="D34" s="32" t="s">
        <v>261</v>
      </c>
      <c r="E34" s="32" t="s">
        <v>262</v>
      </c>
      <c r="F34" s="32" t="s">
        <v>71</v>
      </c>
      <c r="G34" s="32" t="s">
        <v>263</v>
      </c>
      <c r="H34" s="32" t="s">
        <v>264</v>
      </c>
      <c r="I34" s="32" t="s">
        <v>72</v>
      </c>
      <c r="J34" s="32" t="s">
        <v>73</v>
      </c>
      <c r="K34" s="32" t="s">
        <v>265</v>
      </c>
    </row>
    <row r="35" spans="1:11" x14ac:dyDescent="0.2">
      <c r="A35" s="32" t="s">
        <v>158</v>
      </c>
      <c r="B35" s="32" t="s">
        <v>121</v>
      </c>
      <c r="C35" s="32" t="s">
        <v>184</v>
      </c>
      <c r="D35" s="32" t="s">
        <v>266</v>
      </c>
      <c r="E35" s="32" t="s">
        <v>267</v>
      </c>
      <c r="F35" s="32" t="s">
        <v>74</v>
      </c>
      <c r="G35" s="32" t="s">
        <v>268</v>
      </c>
      <c r="H35" s="32" t="s">
        <v>269</v>
      </c>
      <c r="I35" s="32" t="s">
        <v>75</v>
      </c>
      <c r="J35" s="32" t="s">
        <v>76</v>
      </c>
      <c r="K35" s="32" t="s">
        <v>270</v>
      </c>
    </row>
    <row r="36" spans="1:11" x14ac:dyDescent="0.2">
      <c r="A36" s="32" t="s">
        <v>159</v>
      </c>
      <c r="B36" s="32" t="s">
        <v>122</v>
      </c>
      <c r="C36" s="32" t="s">
        <v>185</v>
      </c>
      <c r="D36" s="32" t="s">
        <v>271</v>
      </c>
      <c r="E36" s="32" t="s">
        <v>272</v>
      </c>
      <c r="F36" s="32" t="s">
        <v>77</v>
      </c>
      <c r="G36" s="32" t="s">
        <v>273</v>
      </c>
      <c r="H36" s="32" t="s">
        <v>274</v>
      </c>
      <c r="I36" s="32" t="s">
        <v>78</v>
      </c>
      <c r="J36" s="32" t="s">
        <v>79</v>
      </c>
      <c r="K36" s="32" t="s">
        <v>275</v>
      </c>
    </row>
    <row r="37" spans="1:11" x14ac:dyDescent="0.2">
      <c r="A37" s="32" t="s">
        <v>172</v>
      </c>
      <c r="B37" s="32" t="s">
        <v>123</v>
      </c>
      <c r="C37" s="32" t="s">
        <v>198</v>
      </c>
      <c r="D37" s="32" t="s">
        <v>276</v>
      </c>
      <c r="E37" s="32" t="s">
        <v>277</v>
      </c>
      <c r="F37" s="32" t="s">
        <v>134</v>
      </c>
      <c r="G37" s="32" t="s">
        <v>278</v>
      </c>
      <c r="H37" s="32" t="s">
        <v>279</v>
      </c>
      <c r="I37" s="32" t="s">
        <v>135</v>
      </c>
      <c r="J37" s="32" t="s">
        <v>80</v>
      </c>
      <c r="K37" s="32" t="s">
        <v>280</v>
      </c>
    </row>
    <row r="38" spans="1:11" x14ac:dyDescent="0.2">
      <c r="A38" s="32" t="s">
        <v>281</v>
      </c>
      <c r="B38" s="32" t="s">
        <v>124</v>
      </c>
      <c r="C38" s="32" t="s">
        <v>283</v>
      </c>
      <c r="D38" s="32" t="s">
        <v>284</v>
      </c>
      <c r="E38" s="32" t="s">
        <v>285</v>
      </c>
      <c r="F38" s="32" t="s">
        <v>286</v>
      </c>
      <c r="G38" s="32" t="s">
        <v>287</v>
      </c>
      <c r="H38" s="32" t="s">
        <v>288</v>
      </c>
      <c r="I38" s="32" t="s">
        <v>289</v>
      </c>
      <c r="J38" s="32" t="s">
        <v>136</v>
      </c>
      <c r="K38" s="32" t="s">
        <v>290</v>
      </c>
    </row>
    <row r="39" spans="1:11" x14ac:dyDescent="0.2">
      <c r="A39" s="32" t="s">
        <v>291</v>
      </c>
      <c r="B39" s="32" t="s">
        <v>282</v>
      </c>
      <c r="C39" s="32" t="s">
        <v>293</v>
      </c>
      <c r="D39" s="32" t="s">
        <v>294</v>
      </c>
      <c r="E39" s="32" t="s">
        <v>295</v>
      </c>
      <c r="F39" s="32" t="s">
        <v>296</v>
      </c>
      <c r="G39" s="32" t="s">
        <v>297</v>
      </c>
      <c r="H39" s="32" t="s">
        <v>298</v>
      </c>
      <c r="I39" s="32" t="s">
        <v>299</v>
      </c>
      <c r="J39" s="32" t="s">
        <v>300</v>
      </c>
      <c r="K39" s="32" t="s">
        <v>301</v>
      </c>
    </row>
    <row r="40" spans="1:11" x14ac:dyDescent="0.2">
      <c r="A40" s="32" t="s">
        <v>160</v>
      </c>
      <c r="B40" s="32" t="s">
        <v>292</v>
      </c>
      <c r="C40" s="32" t="s">
        <v>186</v>
      </c>
      <c r="D40" s="32" t="s">
        <v>303</v>
      </c>
      <c r="E40" s="32" t="s">
        <v>304</v>
      </c>
      <c r="F40" s="32" t="s">
        <v>81</v>
      </c>
      <c r="G40" s="32" t="s">
        <v>305</v>
      </c>
      <c r="H40" s="32" t="s">
        <v>306</v>
      </c>
      <c r="I40" s="32" t="s">
        <v>82</v>
      </c>
      <c r="J40" s="32" t="s">
        <v>83</v>
      </c>
      <c r="K40" s="32" t="s">
        <v>307</v>
      </c>
    </row>
    <row r="41" spans="1:11" x14ac:dyDescent="0.2">
      <c r="A41" s="32" t="s">
        <v>161</v>
      </c>
      <c r="B41" s="32" t="s">
        <v>302</v>
      </c>
      <c r="C41" s="32" t="s">
        <v>187</v>
      </c>
      <c r="D41" s="32" t="s">
        <v>420</v>
      </c>
      <c r="E41" s="32" t="s">
        <v>421</v>
      </c>
      <c r="F41" s="32" t="s">
        <v>84</v>
      </c>
      <c r="G41" s="32" t="s">
        <v>422</v>
      </c>
      <c r="H41" s="32" t="s">
        <v>423</v>
      </c>
      <c r="I41" s="32" t="s">
        <v>85</v>
      </c>
      <c r="J41" s="32" t="s">
        <v>86</v>
      </c>
      <c r="K41" s="32" t="s">
        <v>424</v>
      </c>
    </row>
    <row r="42" spans="1:11" x14ac:dyDescent="0.2">
      <c r="B42" s="32" t="s">
        <v>20</v>
      </c>
      <c r="C42" s="32" t="s">
        <v>0</v>
      </c>
      <c r="D42" s="32" t="s">
        <v>474</v>
      </c>
      <c r="E42" s="32" t="s">
        <v>475</v>
      </c>
      <c r="F42" s="32" t="s">
        <v>476</v>
      </c>
      <c r="G42" s="32" t="s">
        <v>477</v>
      </c>
      <c r="H42" s="32" t="s">
        <v>478</v>
      </c>
      <c r="I42" s="32" t="s">
        <v>479</v>
      </c>
      <c r="J42" s="32" t="s">
        <v>87</v>
      </c>
      <c r="K42" s="32" t="s">
        <v>480</v>
      </c>
    </row>
    <row r="44" spans="1:11" x14ac:dyDescent="0.2">
      <c r="C44" s="32" t="s">
        <v>209</v>
      </c>
    </row>
    <row r="45" spans="1:11" x14ac:dyDescent="0.2">
      <c r="A45" s="32" t="s">
        <v>173</v>
      </c>
      <c r="B45" s="32" t="s">
        <v>131</v>
      </c>
      <c r="C45" s="32" t="s">
        <v>199</v>
      </c>
      <c r="D45" s="32" t="s">
        <v>308</v>
      </c>
      <c r="E45" s="32" t="s">
        <v>309</v>
      </c>
      <c r="F45" s="32" t="s">
        <v>143</v>
      </c>
      <c r="G45" s="32" t="s">
        <v>425</v>
      </c>
      <c r="H45" s="32" t="s">
        <v>310</v>
      </c>
      <c r="I45" s="32" t="s">
        <v>144</v>
      </c>
      <c r="J45" s="32" t="s">
        <v>88</v>
      </c>
      <c r="K45" s="32" t="s">
        <v>464</v>
      </c>
    </row>
    <row r="46" spans="1:11" x14ac:dyDescent="0.2">
      <c r="A46" s="32" t="s">
        <v>311</v>
      </c>
      <c r="B46" s="32" t="s">
        <v>623</v>
      </c>
      <c r="C46" s="32" t="s">
        <v>313</v>
      </c>
      <c r="D46" s="32" t="s">
        <v>314</v>
      </c>
      <c r="E46" s="32" t="s">
        <v>315</v>
      </c>
      <c r="F46" s="32" t="s">
        <v>316</v>
      </c>
      <c r="G46" s="32" t="s">
        <v>573</v>
      </c>
      <c r="H46" s="32" t="s">
        <v>317</v>
      </c>
      <c r="I46" s="32" t="s">
        <v>318</v>
      </c>
      <c r="J46" s="32" t="s">
        <v>145</v>
      </c>
      <c r="K46" s="32" t="s">
        <v>465</v>
      </c>
    </row>
    <row r="47" spans="1:11" x14ac:dyDescent="0.2">
      <c r="A47" s="32" t="s">
        <v>319</v>
      </c>
      <c r="B47" s="32" t="s">
        <v>128</v>
      </c>
      <c r="C47" s="32" t="s">
        <v>320</v>
      </c>
      <c r="D47" s="32" t="s">
        <v>321</v>
      </c>
      <c r="E47" s="32" t="s">
        <v>322</v>
      </c>
      <c r="F47" s="32" t="s">
        <v>323</v>
      </c>
      <c r="G47" s="32" t="s">
        <v>324</v>
      </c>
      <c r="H47" s="32" t="s">
        <v>325</v>
      </c>
      <c r="I47" s="32" t="s">
        <v>326</v>
      </c>
      <c r="J47" s="32" t="s">
        <v>327</v>
      </c>
      <c r="K47" s="32" t="s">
        <v>466</v>
      </c>
    </row>
    <row r="48" spans="1:11" x14ac:dyDescent="0.2">
      <c r="A48" s="32" t="s">
        <v>162</v>
      </c>
      <c r="B48" s="32" t="s">
        <v>312</v>
      </c>
      <c r="C48" s="32" t="s">
        <v>188</v>
      </c>
      <c r="D48" s="32" t="s">
        <v>328</v>
      </c>
      <c r="E48" s="32" t="s">
        <v>329</v>
      </c>
      <c r="F48" s="32" t="s">
        <v>89</v>
      </c>
      <c r="G48" s="32" t="s">
        <v>330</v>
      </c>
      <c r="H48" s="32" t="s">
        <v>331</v>
      </c>
      <c r="I48" s="32" t="s">
        <v>90</v>
      </c>
      <c r="J48" s="32" t="s">
        <v>91</v>
      </c>
      <c r="K48" s="32" t="s">
        <v>467</v>
      </c>
    </row>
    <row r="49" spans="1:11" x14ac:dyDescent="0.2">
      <c r="A49" s="32" t="s">
        <v>481</v>
      </c>
      <c r="B49" s="32" t="s">
        <v>129</v>
      </c>
      <c r="C49" s="32" t="s">
        <v>482</v>
      </c>
      <c r="D49" s="32" t="s">
        <v>483</v>
      </c>
      <c r="E49" s="32" t="s">
        <v>484</v>
      </c>
      <c r="F49" s="32" t="s">
        <v>485</v>
      </c>
      <c r="G49" s="32" t="s">
        <v>486</v>
      </c>
      <c r="H49" s="32" t="s">
        <v>487</v>
      </c>
      <c r="I49" s="32" t="s">
        <v>488</v>
      </c>
      <c r="J49" s="32" t="s">
        <v>92</v>
      </c>
      <c r="K49" s="32" t="s">
        <v>489</v>
      </c>
    </row>
    <row r="50" spans="1:11" x14ac:dyDescent="0.2">
      <c r="A50" s="32" t="s">
        <v>574</v>
      </c>
      <c r="B50" s="32" t="s">
        <v>130</v>
      </c>
      <c r="C50" s="32" t="s">
        <v>575</v>
      </c>
      <c r="D50" s="32" t="s">
        <v>576</v>
      </c>
      <c r="E50" s="32" t="s">
        <v>577</v>
      </c>
      <c r="F50" s="32" t="s">
        <v>578</v>
      </c>
      <c r="G50" s="32" t="s">
        <v>579</v>
      </c>
      <c r="H50" s="32" t="s">
        <v>580</v>
      </c>
      <c r="I50" s="32" t="s">
        <v>581</v>
      </c>
      <c r="J50" s="32" t="s">
        <v>490</v>
      </c>
      <c r="K50" s="32" t="s">
        <v>582</v>
      </c>
    </row>
    <row r="51" spans="1:11" x14ac:dyDescent="0.2">
      <c r="B51" s="32" t="s">
        <v>20</v>
      </c>
      <c r="C51" s="32" t="s">
        <v>0</v>
      </c>
      <c r="D51" s="32" t="s">
        <v>624</v>
      </c>
      <c r="E51" s="32" t="s">
        <v>625</v>
      </c>
      <c r="F51" s="32" t="s">
        <v>626</v>
      </c>
      <c r="G51" s="32" t="s">
        <v>627</v>
      </c>
      <c r="H51" s="32" t="s">
        <v>628</v>
      </c>
      <c r="I51" s="32" t="s">
        <v>629</v>
      </c>
      <c r="J51" s="32" t="s">
        <v>583</v>
      </c>
      <c r="K51" s="32" t="s">
        <v>630</v>
      </c>
    </row>
    <row r="53" spans="1:11" x14ac:dyDescent="0.2">
      <c r="C53" s="32" t="s">
        <v>210</v>
      </c>
    </row>
    <row r="54" spans="1:11" x14ac:dyDescent="0.2">
      <c r="A54" s="32" t="s">
        <v>163</v>
      </c>
      <c r="B54" s="32" t="s">
        <v>125</v>
      </c>
      <c r="C54" s="32" t="s">
        <v>189</v>
      </c>
      <c r="D54" s="32" t="s">
        <v>333</v>
      </c>
      <c r="E54" s="32" t="s">
        <v>334</v>
      </c>
      <c r="F54" s="32" t="s">
        <v>93</v>
      </c>
      <c r="G54" s="32" t="s">
        <v>335</v>
      </c>
      <c r="H54" s="32" t="s">
        <v>336</v>
      </c>
      <c r="I54" s="32" t="s">
        <v>94</v>
      </c>
      <c r="J54" s="32" t="s">
        <v>95</v>
      </c>
      <c r="K54" s="32" t="s">
        <v>337</v>
      </c>
    </row>
    <row r="55" spans="1:11" x14ac:dyDescent="0.2">
      <c r="A55" s="32" t="s">
        <v>164</v>
      </c>
      <c r="B55" s="32" t="s">
        <v>332</v>
      </c>
      <c r="C55" s="32" t="s">
        <v>190</v>
      </c>
      <c r="D55" s="32" t="s">
        <v>338</v>
      </c>
      <c r="E55" s="32" t="s">
        <v>339</v>
      </c>
      <c r="F55" s="32" t="s">
        <v>96</v>
      </c>
      <c r="G55" s="32" t="s">
        <v>340</v>
      </c>
      <c r="H55" s="32" t="s">
        <v>341</v>
      </c>
      <c r="I55" s="32" t="s">
        <v>97</v>
      </c>
      <c r="J55" s="32" t="s">
        <v>98</v>
      </c>
      <c r="K55" s="32" t="s">
        <v>342</v>
      </c>
    </row>
    <row r="56" spans="1:11" x14ac:dyDescent="0.2">
      <c r="A56" s="32" t="s">
        <v>165</v>
      </c>
      <c r="B56" s="32" t="s">
        <v>126</v>
      </c>
      <c r="C56" s="32" t="s">
        <v>191</v>
      </c>
      <c r="D56" s="32" t="s">
        <v>343</v>
      </c>
      <c r="E56" s="32" t="s">
        <v>344</v>
      </c>
      <c r="F56" s="32" t="s">
        <v>99</v>
      </c>
      <c r="G56" s="32" t="s">
        <v>345</v>
      </c>
      <c r="H56" s="32" t="s">
        <v>346</v>
      </c>
      <c r="I56" s="32" t="s">
        <v>100</v>
      </c>
      <c r="J56" s="32" t="s">
        <v>101</v>
      </c>
      <c r="K56" s="32" t="s">
        <v>347</v>
      </c>
    </row>
    <row r="57" spans="1:11" x14ac:dyDescent="0.2">
      <c r="A57" s="32" t="s">
        <v>166</v>
      </c>
      <c r="B57" s="32" t="s">
        <v>127</v>
      </c>
      <c r="C57" s="32" t="s">
        <v>192</v>
      </c>
      <c r="D57" s="32" t="s">
        <v>349</v>
      </c>
      <c r="E57" s="32" t="s">
        <v>350</v>
      </c>
      <c r="F57" s="32" t="s">
        <v>102</v>
      </c>
      <c r="G57" s="32" t="s">
        <v>351</v>
      </c>
      <c r="H57" s="32" t="s">
        <v>352</v>
      </c>
      <c r="I57" s="32" t="s">
        <v>103</v>
      </c>
      <c r="J57" s="32" t="s">
        <v>104</v>
      </c>
      <c r="K57" s="32" t="s">
        <v>353</v>
      </c>
    </row>
    <row r="58" spans="1:11" x14ac:dyDescent="0.2">
      <c r="A58" s="32" t="s">
        <v>491</v>
      </c>
      <c r="B58" s="32" t="s">
        <v>119</v>
      </c>
      <c r="C58" s="32" t="s">
        <v>492</v>
      </c>
      <c r="D58" s="32" t="s">
        <v>493</v>
      </c>
      <c r="E58" s="32" t="s">
        <v>494</v>
      </c>
      <c r="F58" s="32" t="s">
        <v>495</v>
      </c>
      <c r="G58" s="32" t="s">
        <v>496</v>
      </c>
      <c r="H58" s="32" t="s">
        <v>497</v>
      </c>
      <c r="I58" s="32" t="s">
        <v>498</v>
      </c>
      <c r="J58" s="32" t="s">
        <v>105</v>
      </c>
      <c r="K58" s="32" t="s">
        <v>499</v>
      </c>
    </row>
    <row r="59" spans="1:11" x14ac:dyDescent="0.2">
      <c r="A59" s="32" t="s">
        <v>526</v>
      </c>
      <c r="B59" s="32" t="s">
        <v>348</v>
      </c>
      <c r="C59" s="32" t="s">
        <v>527</v>
      </c>
      <c r="D59" s="32" t="s">
        <v>528</v>
      </c>
      <c r="E59" s="32" t="s">
        <v>529</v>
      </c>
      <c r="F59" s="32" t="s">
        <v>530</v>
      </c>
      <c r="G59" s="32" t="s">
        <v>531</v>
      </c>
      <c r="H59" s="32" t="s">
        <v>532</v>
      </c>
      <c r="I59" s="32" t="s">
        <v>533</v>
      </c>
      <c r="J59" s="32" t="s">
        <v>106</v>
      </c>
      <c r="K59" s="32" t="s">
        <v>534</v>
      </c>
    </row>
    <row r="60" spans="1:11" x14ac:dyDescent="0.2">
      <c r="B60" s="32" t="s">
        <v>20</v>
      </c>
      <c r="C60" s="32" t="s">
        <v>0</v>
      </c>
      <c r="D60" s="32" t="s">
        <v>584</v>
      </c>
      <c r="E60" s="32" t="s">
        <v>585</v>
      </c>
      <c r="F60" s="32" t="s">
        <v>586</v>
      </c>
      <c r="G60" s="32" t="s">
        <v>587</v>
      </c>
      <c r="H60" s="32" t="s">
        <v>588</v>
      </c>
      <c r="I60" s="32" t="s">
        <v>589</v>
      </c>
      <c r="J60" s="32" t="s">
        <v>535</v>
      </c>
      <c r="K60" s="32" t="s">
        <v>590</v>
      </c>
    </row>
    <row r="62" spans="1:11" x14ac:dyDescent="0.2">
      <c r="C62" s="32" t="s">
        <v>211</v>
      </c>
    </row>
    <row r="63" spans="1:11" x14ac:dyDescent="0.2">
      <c r="A63" s="32" t="s">
        <v>167</v>
      </c>
      <c r="B63" s="32" t="s">
        <v>354</v>
      </c>
      <c r="C63" s="32" t="s">
        <v>193</v>
      </c>
      <c r="D63" s="32" t="s">
        <v>357</v>
      </c>
      <c r="E63" s="32" t="s">
        <v>358</v>
      </c>
      <c r="F63" s="32" t="s">
        <v>107</v>
      </c>
      <c r="G63" s="32" t="s">
        <v>359</v>
      </c>
      <c r="H63" s="32" t="s">
        <v>360</v>
      </c>
      <c r="I63" s="32" t="s">
        <v>108</v>
      </c>
      <c r="J63" s="32" t="s">
        <v>109</v>
      </c>
      <c r="K63" s="32" t="s">
        <v>361</v>
      </c>
    </row>
    <row r="64" spans="1:11" x14ac:dyDescent="0.2">
      <c r="A64" s="32" t="s">
        <v>168</v>
      </c>
      <c r="B64" s="32" t="s">
        <v>355</v>
      </c>
      <c r="C64" s="32" t="s">
        <v>194</v>
      </c>
      <c r="D64" s="32" t="s">
        <v>363</v>
      </c>
      <c r="E64" s="32" t="s">
        <v>364</v>
      </c>
      <c r="F64" s="32" t="s">
        <v>110</v>
      </c>
      <c r="G64" s="32" t="s">
        <v>365</v>
      </c>
      <c r="H64" s="32" t="s">
        <v>366</v>
      </c>
      <c r="I64" s="32" t="s">
        <v>111</v>
      </c>
      <c r="J64" s="32" t="s">
        <v>112</v>
      </c>
      <c r="K64" s="32" t="s">
        <v>367</v>
      </c>
    </row>
    <row r="65" spans="1:11" x14ac:dyDescent="0.2">
      <c r="A65" s="32" t="s">
        <v>169</v>
      </c>
      <c r="B65" s="32" t="s">
        <v>356</v>
      </c>
      <c r="C65" s="32" t="s">
        <v>195</v>
      </c>
      <c r="D65" s="32" t="s">
        <v>369</v>
      </c>
      <c r="E65" s="32" t="s">
        <v>370</v>
      </c>
      <c r="F65" s="32" t="s">
        <v>137</v>
      </c>
      <c r="G65" s="32" t="s">
        <v>371</v>
      </c>
      <c r="H65" s="32" t="s">
        <v>372</v>
      </c>
      <c r="I65" s="32" t="s">
        <v>138</v>
      </c>
      <c r="J65" s="32" t="s">
        <v>113</v>
      </c>
      <c r="K65" s="32" t="s">
        <v>373</v>
      </c>
    </row>
    <row r="66" spans="1:11" x14ac:dyDescent="0.2">
      <c r="A66" s="32" t="s">
        <v>500</v>
      </c>
      <c r="B66" s="32" t="s">
        <v>362</v>
      </c>
      <c r="C66" s="32" t="s">
        <v>501</v>
      </c>
      <c r="D66" s="32" t="s">
        <v>502</v>
      </c>
      <c r="E66" s="32" t="s">
        <v>503</v>
      </c>
      <c r="F66" s="32" t="s">
        <v>504</v>
      </c>
      <c r="G66" s="32" t="s">
        <v>505</v>
      </c>
      <c r="H66" s="32" t="s">
        <v>506</v>
      </c>
      <c r="I66" s="32" t="s">
        <v>507</v>
      </c>
      <c r="J66" s="32" t="s">
        <v>139</v>
      </c>
      <c r="K66" s="32" t="s">
        <v>508</v>
      </c>
    </row>
    <row r="67" spans="1:11" x14ac:dyDescent="0.2">
      <c r="A67" s="32" t="s">
        <v>536</v>
      </c>
      <c r="B67" s="32" t="s">
        <v>368</v>
      </c>
      <c r="C67" s="32" t="s">
        <v>537</v>
      </c>
      <c r="D67" s="32" t="s">
        <v>538</v>
      </c>
      <c r="E67" s="32" t="s">
        <v>539</v>
      </c>
      <c r="F67" s="32" t="s">
        <v>540</v>
      </c>
      <c r="G67" s="32" t="s">
        <v>591</v>
      </c>
      <c r="H67" s="32" t="s">
        <v>541</v>
      </c>
      <c r="I67" s="32" t="s">
        <v>542</v>
      </c>
      <c r="J67" s="32" t="s">
        <v>509</v>
      </c>
      <c r="K67" s="32" t="s">
        <v>543</v>
      </c>
    </row>
    <row r="68" spans="1:11" x14ac:dyDescent="0.2">
      <c r="C68" s="32" t="s">
        <v>0</v>
      </c>
      <c r="D68" s="32" t="s">
        <v>592</v>
      </c>
      <c r="E68" s="32" t="s">
        <v>593</v>
      </c>
      <c r="F68" s="32" t="s">
        <v>594</v>
      </c>
      <c r="G68" s="32" t="s">
        <v>595</v>
      </c>
      <c r="H68" s="32" t="s">
        <v>596</v>
      </c>
      <c r="I68" s="32" t="s">
        <v>597</v>
      </c>
      <c r="J68" s="32" t="s">
        <v>544</v>
      </c>
      <c r="K68" s="32" t="s">
        <v>598</v>
      </c>
    </row>
    <row r="70" spans="1:11" x14ac:dyDescent="0.2">
      <c r="C70" s="32" t="s">
        <v>212</v>
      </c>
    </row>
    <row r="71" spans="1:11" x14ac:dyDescent="0.2">
      <c r="A71" s="32" t="s">
        <v>170</v>
      </c>
      <c r="B71" s="32" t="s">
        <v>374</v>
      </c>
      <c r="C71" s="32" t="s">
        <v>196</v>
      </c>
      <c r="D71" s="32" t="s">
        <v>377</v>
      </c>
      <c r="E71" s="32" t="s">
        <v>378</v>
      </c>
      <c r="F71" s="32" t="s">
        <v>114</v>
      </c>
      <c r="G71" s="32" t="s">
        <v>379</v>
      </c>
      <c r="H71" s="32" t="s">
        <v>380</v>
      </c>
      <c r="I71" s="32" t="s">
        <v>115</v>
      </c>
      <c r="J71" s="32" t="s">
        <v>116</v>
      </c>
      <c r="K71" s="32" t="s">
        <v>381</v>
      </c>
    </row>
    <row r="72" spans="1:11" x14ac:dyDescent="0.2">
      <c r="A72" s="32" t="s">
        <v>171</v>
      </c>
      <c r="B72" s="32" t="s">
        <v>375</v>
      </c>
      <c r="C72" s="32" t="s">
        <v>197</v>
      </c>
      <c r="D72" s="32" t="s">
        <v>383</v>
      </c>
      <c r="E72" s="32" t="s">
        <v>384</v>
      </c>
      <c r="F72" s="32" t="s">
        <v>140</v>
      </c>
      <c r="G72" s="32" t="s">
        <v>385</v>
      </c>
      <c r="H72" s="32" t="s">
        <v>386</v>
      </c>
      <c r="I72" s="32" t="s">
        <v>141</v>
      </c>
      <c r="J72" s="32" t="s">
        <v>117</v>
      </c>
      <c r="K72" s="32" t="s">
        <v>387</v>
      </c>
    </row>
    <row r="73" spans="1:11" x14ac:dyDescent="0.2">
      <c r="A73" s="32" t="s">
        <v>200</v>
      </c>
      <c r="B73" s="32" t="s">
        <v>376</v>
      </c>
      <c r="C73" s="32" t="s">
        <v>201</v>
      </c>
      <c r="D73" s="32" t="s">
        <v>389</v>
      </c>
      <c r="E73" s="32" t="s">
        <v>390</v>
      </c>
      <c r="F73" s="32" t="s">
        <v>202</v>
      </c>
      <c r="G73" s="32" t="s">
        <v>391</v>
      </c>
      <c r="H73" s="32" t="s">
        <v>392</v>
      </c>
      <c r="I73" s="32" t="s">
        <v>203</v>
      </c>
      <c r="J73" s="32" t="s">
        <v>142</v>
      </c>
      <c r="K73" s="32" t="s">
        <v>393</v>
      </c>
    </row>
    <row r="74" spans="1:11" x14ac:dyDescent="0.2">
      <c r="A74" s="32" t="s">
        <v>394</v>
      </c>
      <c r="B74" s="32" t="s">
        <v>382</v>
      </c>
      <c r="C74" s="32" t="s">
        <v>395</v>
      </c>
      <c r="D74" s="32" t="s">
        <v>396</v>
      </c>
      <c r="E74" s="32" t="s">
        <v>397</v>
      </c>
      <c r="F74" s="32" t="s">
        <v>398</v>
      </c>
      <c r="G74" s="32" t="s">
        <v>399</v>
      </c>
      <c r="H74" s="32" t="s">
        <v>400</v>
      </c>
      <c r="I74" s="32" t="s">
        <v>401</v>
      </c>
      <c r="J74" s="32" t="s">
        <v>146</v>
      </c>
      <c r="K74" s="32" t="s">
        <v>402</v>
      </c>
    </row>
    <row r="75" spans="1:11" x14ac:dyDescent="0.2">
      <c r="A75" s="32" t="s">
        <v>403</v>
      </c>
      <c r="B75" s="32" t="s">
        <v>388</v>
      </c>
      <c r="C75" s="32" t="s">
        <v>404</v>
      </c>
      <c r="D75" s="32" t="s">
        <v>405</v>
      </c>
      <c r="E75" s="32" t="s">
        <v>406</v>
      </c>
      <c r="F75" s="32" t="s">
        <v>407</v>
      </c>
      <c r="G75" s="32" t="s">
        <v>408</v>
      </c>
      <c r="H75" s="32" t="s">
        <v>409</v>
      </c>
      <c r="I75" s="32" t="s">
        <v>410</v>
      </c>
      <c r="J75" s="32" t="s">
        <v>411</v>
      </c>
      <c r="K75" s="32" t="s">
        <v>412</v>
      </c>
    </row>
    <row r="76" spans="1:11" x14ac:dyDescent="0.2">
      <c r="A76" s="32" t="s">
        <v>545</v>
      </c>
      <c r="B76" s="32" t="s">
        <v>413</v>
      </c>
      <c r="C76" s="32" t="s">
        <v>546</v>
      </c>
      <c r="D76" s="32" t="s">
        <v>547</v>
      </c>
      <c r="E76" s="32" t="s">
        <v>548</v>
      </c>
      <c r="F76" s="32" t="s">
        <v>549</v>
      </c>
      <c r="G76" s="32" t="s">
        <v>550</v>
      </c>
      <c r="H76" s="32" t="s">
        <v>551</v>
      </c>
      <c r="I76" s="32" t="s">
        <v>552</v>
      </c>
      <c r="J76" s="32" t="s">
        <v>118</v>
      </c>
      <c r="K76" s="32" t="s">
        <v>553</v>
      </c>
    </row>
    <row r="77" spans="1:11" x14ac:dyDescent="0.2">
      <c r="C77" s="32" t="s">
        <v>0</v>
      </c>
      <c r="D77" s="32" t="s">
        <v>599</v>
      </c>
      <c r="E77" s="32" t="s">
        <v>600</v>
      </c>
      <c r="F77" s="32" t="s">
        <v>601</v>
      </c>
      <c r="G77" s="32" t="s">
        <v>602</v>
      </c>
      <c r="H77" s="32" t="s">
        <v>603</v>
      </c>
      <c r="I77" s="32" t="s">
        <v>604</v>
      </c>
      <c r="J77" s="32" t="s">
        <v>554</v>
      </c>
      <c r="K77" s="32" t="s">
        <v>605</v>
      </c>
    </row>
    <row r="79" spans="1:11" x14ac:dyDescent="0.2">
      <c r="C79" s="32" t="s">
        <v>147</v>
      </c>
    </row>
    <row r="80" spans="1:11" x14ac:dyDescent="0.2">
      <c r="A80" s="32" t="s">
        <v>606</v>
      </c>
      <c r="B80" s="32" t="s">
        <v>132</v>
      </c>
      <c r="C80" s="32" t="s">
        <v>607</v>
      </c>
      <c r="D80" s="32" t="s">
        <v>608</v>
      </c>
      <c r="E80" s="32" t="s">
        <v>609</v>
      </c>
      <c r="F80" s="32" t="s">
        <v>610</v>
      </c>
      <c r="G80" s="32" t="s">
        <v>611</v>
      </c>
      <c r="H80" s="32" t="s">
        <v>612</v>
      </c>
      <c r="I80" s="32" t="s">
        <v>613</v>
      </c>
      <c r="J80" s="32" t="s">
        <v>512</v>
      </c>
      <c r="K80" s="32" t="s">
        <v>614</v>
      </c>
    </row>
    <row r="81" spans="3:11" x14ac:dyDescent="0.2">
      <c r="C81" s="32" t="s">
        <v>0</v>
      </c>
      <c r="D81" s="32" t="s">
        <v>615</v>
      </c>
      <c r="E81" s="32" t="s">
        <v>616</v>
      </c>
      <c r="F81" s="32" t="s">
        <v>617</v>
      </c>
      <c r="G81" s="32" t="s">
        <v>618</v>
      </c>
      <c r="H81" s="32" t="s">
        <v>619</v>
      </c>
      <c r="I81" s="32" t="s">
        <v>620</v>
      </c>
      <c r="J81" s="32" t="s">
        <v>555</v>
      </c>
      <c r="K81" s="32" t="s">
        <v>621</v>
      </c>
    </row>
    <row r="84" spans="3:11" x14ac:dyDescent="0.2">
      <c r="C84" s="32" t="s">
        <v>12</v>
      </c>
      <c r="D84" s="32" t="s">
        <v>631</v>
      </c>
      <c r="E84" s="32" t="s">
        <v>632</v>
      </c>
      <c r="F84" s="32" t="s">
        <v>633</v>
      </c>
      <c r="G84" s="32" t="s">
        <v>634</v>
      </c>
      <c r="H84" s="32" t="s">
        <v>635</v>
      </c>
      <c r="I84" s="32" t="s">
        <v>636</v>
      </c>
      <c r="J84" s="32" t="s">
        <v>556</v>
      </c>
      <c r="K84" s="32" t="s">
        <v>637</v>
      </c>
    </row>
    <row r="86" spans="3:11" x14ac:dyDescent="0.2">
      <c r="C86" s="32" t="s">
        <v>16</v>
      </c>
    </row>
    <row r="87" spans="3:11" x14ac:dyDescent="0.2">
      <c r="C87" s="32" t="s">
        <v>17</v>
      </c>
      <c r="D87" s="32" t="s">
        <v>638</v>
      </c>
      <c r="E87" s="32" t="s">
        <v>639</v>
      </c>
      <c r="F87" s="32" t="s">
        <v>640</v>
      </c>
      <c r="G87" s="32" t="s">
        <v>641</v>
      </c>
      <c r="H87" s="32" t="s">
        <v>642</v>
      </c>
      <c r="I87" s="32" t="s">
        <v>643</v>
      </c>
      <c r="J87" s="32" t="s">
        <v>622</v>
      </c>
      <c r="K87" s="32" t="s">
        <v>644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7C4AD-6A6C-484C-B861-E3F95185BABE}">
  <dimension ref="A1:K87"/>
  <sheetViews>
    <sheetView workbookViewId="0"/>
  </sheetViews>
  <sheetFormatPr defaultRowHeight="12.55" x14ac:dyDescent="0.2"/>
  <sheetData>
    <row r="1" spans="1:7" x14ac:dyDescent="0.2">
      <c r="A1" s="32" t="s">
        <v>906</v>
      </c>
      <c r="B1" s="32" t="s">
        <v>18</v>
      </c>
      <c r="C1" s="32" t="s">
        <v>19</v>
      </c>
    </row>
    <row r="2" spans="1:7" x14ac:dyDescent="0.2">
      <c r="G2" s="32" t="s">
        <v>205</v>
      </c>
    </row>
    <row r="3" spans="1:7" x14ac:dyDescent="0.2">
      <c r="G3" s="32" t="s">
        <v>13</v>
      </c>
    </row>
    <row r="4" spans="1:7" x14ac:dyDescent="0.2">
      <c r="G4" s="32" t="s">
        <v>36</v>
      </c>
    </row>
    <row r="5" spans="1:7" x14ac:dyDescent="0.2">
      <c r="A5" s="32" t="s">
        <v>18</v>
      </c>
      <c r="B5" s="32" t="s">
        <v>22</v>
      </c>
    </row>
    <row r="6" spans="1:7" x14ac:dyDescent="0.2">
      <c r="A6" s="32" t="s">
        <v>18</v>
      </c>
      <c r="B6" s="32" t="s">
        <v>37</v>
      </c>
    </row>
    <row r="7" spans="1:7" x14ac:dyDescent="0.2">
      <c r="A7" s="32" t="s">
        <v>18</v>
      </c>
      <c r="B7" s="32" t="s">
        <v>23</v>
      </c>
    </row>
    <row r="8" spans="1:7" x14ac:dyDescent="0.2">
      <c r="A8" s="32" t="s">
        <v>18</v>
      </c>
      <c r="B8" s="32" t="s">
        <v>38</v>
      </c>
    </row>
    <row r="9" spans="1:7" x14ac:dyDescent="0.2">
      <c r="A9" s="32" t="s">
        <v>18</v>
      </c>
      <c r="B9" s="32" t="s">
        <v>24</v>
      </c>
    </row>
    <row r="10" spans="1:7" x14ac:dyDescent="0.2">
      <c r="A10" s="32" t="s">
        <v>18</v>
      </c>
      <c r="B10" s="32" t="s">
        <v>39</v>
      </c>
    </row>
    <row r="11" spans="1:7" x14ac:dyDescent="0.2">
      <c r="A11" s="32" t="s">
        <v>18</v>
      </c>
      <c r="B11" s="32" t="s">
        <v>25</v>
      </c>
    </row>
    <row r="12" spans="1:7" x14ac:dyDescent="0.2">
      <c r="A12" s="32" t="s">
        <v>18</v>
      </c>
      <c r="B12" s="32" t="s">
        <v>40</v>
      </c>
    </row>
    <row r="13" spans="1:7" x14ac:dyDescent="0.2">
      <c r="A13" s="32" t="s">
        <v>18</v>
      </c>
      <c r="B13" s="32" t="s">
        <v>26</v>
      </c>
    </row>
    <row r="14" spans="1:7" x14ac:dyDescent="0.2">
      <c r="A14" s="32" t="s">
        <v>18</v>
      </c>
      <c r="B14" s="32" t="s">
        <v>905</v>
      </c>
    </row>
    <row r="15" spans="1:7" x14ac:dyDescent="0.2">
      <c r="A15" s="32" t="s">
        <v>18</v>
      </c>
      <c r="B15" s="32" t="s">
        <v>213</v>
      </c>
    </row>
    <row r="16" spans="1:7" x14ac:dyDescent="0.2">
      <c r="C16" s="32" t="s">
        <v>41</v>
      </c>
    </row>
    <row r="18" spans="1:11" x14ac:dyDescent="0.2">
      <c r="A18" s="32" t="s">
        <v>21</v>
      </c>
      <c r="D18" s="32" t="s">
        <v>1</v>
      </c>
      <c r="E18" s="32" t="s">
        <v>1</v>
      </c>
      <c r="F18" s="32" t="s">
        <v>2</v>
      </c>
      <c r="G18" s="32" t="s">
        <v>3</v>
      </c>
      <c r="H18" s="32" t="s">
        <v>4</v>
      </c>
      <c r="I18" s="32" t="s">
        <v>2</v>
      </c>
      <c r="J18" s="32" t="s">
        <v>5</v>
      </c>
      <c r="K18" s="32" t="s">
        <v>6</v>
      </c>
    </row>
    <row r="19" spans="1:11" x14ac:dyDescent="0.2">
      <c r="D19" s="32" t="s">
        <v>7</v>
      </c>
      <c r="E19" s="32" t="s">
        <v>8</v>
      </c>
      <c r="F19" s="32" t="s">
        <v>9</v>
      </c>
      <c r="G19" s="32" t="s">
        <v>10</v>
      </c>
      <c r="H19" s="32" t="s">
        <v>8</v>
      </c>
      <c r="I19" s="32" t="s">
        <v>9</v>
      </c>
      <c r="J19" s="32" t="s">
        <v>11</v>
      </c>
      <c r="K19" s="32" t="s">
        <v>7</v>
      </c>
    </row>
    <row r="20" spans="1:11" x14ac:dyDescent="0.2">
      <c r="C20" s="32" t="s">
        <v>14</v>
      </c>
    </row>
    <row r="21" spans="1:11" x14ac:dyDescent="0.2">
      <c r="A21" s="32" t="s">
        <v>148</v>
      </c>
      <c r="B21" s="32" t="s">
        <v>63</v>
      </c>
      <c r="C21" s="32" t="s">
        <v>174</v>
      </c>
      <c r="D21" s="32" t="s">
        <v>214</v>
      </c>
      <c r="E21" s="32" t="s">
        <v>215</v>
      </c>
      <c r="F21" s="32" t="s">
        <v>42</v>
      </c>
      <c r="G21" s="32" t="s">
        <v>216</v>
      </c>
      <c r="H21" s="32" t="s">
        <v>217</v>
      </c>
      <c r="I21" s="32" t="s">
        <v>43</v>
      </c>
      <c r="J21" s="32" t="s">
        <v>44</v>
      </c>
      <c r="K21" s="32" t="s">
        <v>218</v>
      </c>
    </row>
    <row r="22" spans="1:11" x14ac:dyDescent="0.2">
      <c r="A22" s="32" t="s">
        <v>149</v>
      </c>
      <c r="B22" s="32" t="s">
        <v>513</v>
      </c>
      <c r="C22" s="32" t="s">
        <v>175</v>
      </c>
      <c r="D22" s="32" t="s">
        <v>220</v>
      </c>
      <c r="E22" s="32" t="s">
        <v>221</v>
      </c>
      <c r="F22" s="32" t="s">
        <v>45</v>
      </c>
      <c r="G22" s="32" t="s">
        <v>222</v>
      </c>
      <c r="H22" s="32" t="s">
        <v>223</v>
      </c>
      <c r="I22" s="32" t="s">
        <v>46</v>
      </c>
      <c r="J22" s="32" t="s">
        <v>47</v>
      </c>
      <c r="K22" s="32" t="s">
        <v>224</v>
      </c>
    </row>
    <row r="23" spans="1:11" x14ac:dyDescent="0.2">
      <c r="A23" s="32" t="s">
        <v>150</v>
      </c>
      <c r="B23" s="32" t="s">
        <v>219</v>
      </c>
      <c r="C23" s="32" t="s">
        <v>176</v>
      </c>
      <c r="D23" s="32" t="s">
        <v>226</v>
      </c>
      <c r="E23" s="32" t="s">
        <v>227</v>
      </c>
      <c r="F23" s="32" t="s">
        <v>48</v>
      </c>
      <c r="G23" s="32" t="s">
        <v>228</v>
      </c>
      <c r="H23" s="32" t="s">
        <v>229</v>
      </c>
      <c r="I23" s="32" t="s">
        <v>49</v>
      </c>
      <c r="J23" s="32" t="s">
        <v>50</v>
      </c>
      <c r="K23" s="32" t="s">
        <v>230</v>
      </c>
    </row>
    <row r="24" spans="1:11" x14ac:dyDescent="0.2">
      <c r="A24" s="32" t="s">
        <v>151</v>
      </c>
      <c r="B24" s="32" t="s">
        <v>225</v>
      </c>
      <c r="C24" s="32" t="s">
        <v>177</v>
      </c>
      <c r="D24" s="32" t="s">
        <v>232</v>
      </c>
      <c r="E24" s="32" t="s">
        <v>233</v>
      </c>
      <c r="F24" s="32" t="s">
        <v>51</v>
      </c>
      <c r="G24" s="32" t="s">
        <v>234</v>
      </c>
      <c r="H24" s="32" t="s">
        <v>235</v>
      </c>
      <c r="I24" s="32" t="s">
        <v>52</v>
      </c>
      <c r="J24" s="32" t="s">
        <v>53</v>
      </c>
      <c r="K24" s="32" t="s">
        <v>236</v>
      </c>
    </row>
    <row r="25" spans="1:11" x14ac:dyDescent="0.2">
      <c r="A25" s="32" t="s">
        <v>152</v>
      </c>
      <c r="B25" s="32" t="s">
        <v>231</v>
      </c>
      <c r="C25" s="32" t="s">
        <v>178</v>
      </c>
      <c r="D25" s="32" t="s">
        <v>238</v>
      </c>
      <c r="E25" s="32" t="s">
        <v>239</v>
      </c>
      <c r="F25" s="32" t="s">
        <v>54</v>
      </c>
      <c r="G25" s="32" t="s">
        <v>240</v>
      </c>
      <c r="H25" s="32" t="s">
        <v>241</v>
      </c>
      <c r="I25" s="32" t="s">
        <v>55</v>
      </c>
      <c r="J25" s="32" t="s">
        <v>56</v>
      </c>
      <c r="K25" s="32" t="s">
        <v>242</v>
      </c>
    </row>
    <row r="26" spans="1:11" x14ac:dyDescent="0.2">
      <c r="A26" s="32" t="s">
        <v>153</v>
      </c>
      <c r="B26" s="32" t="s">
        <v>237</v>
      </c>
      <c r="C26" s="32" t="s">
        <v>179</v>
      </c>
      <c r="D26" s="32" t="s">
        <v>244</v>
      </c>
      <c r="E26" s="32" t="s">
        <v>245</v>
      </c>
      <c r="F26" s="32" t="s">
        <v>57</v>
      </c>
      <c r="G26" s="32" t="s">
        <v>246</v>
      </c>
      <c r="H26" s="32" t="s">
        <v>247</v>
      </c>
      <c r="I26" s="32" t="s">
        <v>58</v>
      </c>
      <c r="J26" s="32" t="s">
        <v>59</v>
      </c>
      <c r="K26" s="32" t="s">
        <v>248</v>
      </c>
    </row>
    <row r="27" spans="1:11" x14ac:dyDescent="0.2">
      <c r="A27" s="32" t="s">
        <v>154</v>
      </c>
      <c r="B27" s="32" t="s">
        <v>243</v>
      </c>
      <c r="C27" s="32" t="s">
        <v>180</v>
      </c>
      <c r="D27" s="32" t="s">
        <v>250</v>
      </c>
      <c r="E27" s="32" t="s">
        <v>251</v>
      </c>
      <c r="F27" s="32" t="s">
        <v>60</v>
      </c>
      <c r="G27" s="32" t="s">
        <v>252</v>
      </c>
      <c r="H27" s="32" t="s">
        <v>253</v>
      </c>
      <c r="I27" s="32" t="s">
        <v>61</v>
      </c>
      <c r="J27" s="32" t="s">
        <v>62</v>
      </c>
      <c r="K27" s="32" t="s">
        <v>254</v>
      </c>
    </row>
    <row r="28" spans="1:11" x14ac:dyDescent="0.2">
      <c r="A28" s="32" t="s">
        <v>155</v>
      </c>
      <c r="B28" s="32" t="s">
        <v>249</v>
      </c>
      <c r="C28" s="32" t="s">
        <v>181</v>
      </c>
      <c r="D28" s="32" t="s">
        <v>256</v>
      </c>
      <c r="E28" s="32" t="s">
        <v>257</v>
      </c>
      <c r="F28" s="32" t="s">
        <v>64</v>
      </c>
      <c r="G28" s="32" t="s">
        <v>258</v>
      </c>
      <c r="H28" s="32" t="s">
        <v>259</v>
      </c>
      <c r="I28" s="32" t="s">
        <v>65</v>
      </c>
      <c r="J28" s="32" t="s">
        <v>66</v>
      </c>
      <c r="K28" s="32" t="s">
        <v>260</v>
      </c>
    </row>
    <row r="29" spans="1:11" x14ac:dyDescent="0.2">
      <c r="A29" s="32" t="s">
        <v>156</v>
      </c>
      <c r="B29" s="32" t="s">
        <v>255</v>
      </c>
      <c r="C29" s="32" t="s">
        <v>182</v>
      </c>
      <c r="D29" s="32" t="s">
        <v>415</v>
      </c>
      <c r="E29" s="32" t="s">
        <v>416</v>
      </c>
      <c r="F29" s="32" t="s">
        <v>67</v>
      </c>
      <c r="G29" s="32" t="s">
        <v>417</v>
      </c>
      <c r="H29" s="32" t="s">
        <v>418</v>
      </c>
      <c r="I29" s="32" t="s">
        <v>68</v>
      </c>
      <c r="J29" s="32" t="s">
        <v>69</v>
      </c>
      <c r="K29" s="32" t="s">
        <v>419</v>
      </c>
    </row>
    <row r="30" spans="1:11" x14ac:dyDescent="0.2">
      <c r="C30" s="32" t="s">
        <v>15</v>
      </c>
      <c r="D30" s="32" t="s">
        <v>514</v>
      </c>
      <c r="E30" s="32" t="s">
        <v>515</v>
      </c>
      <c r="F30" s="32" t="s">
        <v>516</v>
      </c>
      <c r="G30" s="32" t="s">
        <v>517</v>
      </c>
      <c r="H30" s="32" t="s">
        <v>518</v>
      </c>
      <c r="I30" s="32" t="s">
        <v>519</v>
      </c>
      <c r="J30" s="32" t="s">
        <v>70</v>
      </c>
      <c r="K30" s="32" t="s">
        <v>520</v>
      </c>
    </row>
    <row r="32" spans="1:11" x14ac:dyDescent="0.2">
      <c r="C32" s="32" t="s">
        <v>207</v>
      </c>
    </row>
    <row r="33" spans="1:11" x14ac:dyDescent="0.2">
      <c r="C33" s="32" t="s">
        <v>208</v>
      </c>
    </row>
    <row r="34" spans="1:11" x14ac:dyDescent="0.2">
      <c r="A34" s="32" t="s">
        <v>157</v>
      </c>
      <c r="B34" s="32" t="s">
        <v>120</v>
      </c>
      <c r="C34" s="32" t="s">
        <v>183</v>
      </c>
      <c r="D34" s="32" t="s">
        <v>261</v>
      </c>
      <c r="E34" s="32" t="s">
        <v>262</v>
      </c>
      <c r="F34" s="32" t="s">
        <v>71</v>
      </c>
      <c r="G34" s="32" t="s">
        <v>263</v>
      </c>
      <c r="H34" s="32" t="s">
        <v>264</v>
      </c>
      <c r="I34" s="32" t="s">
        <v>72</v>
      </c>
      <c r="J34" s="32" t="s">
        <v>73</v>
      </c>
      <c r="K34" s="32" t="s">
        <v>265</v>
      </c>
    </row>
    <row r="35" spans="1:11" x14ac:dyDescent="0.2">
      <c r="A35" s="32" t="s">
        <v>158</v>
      </c>
      <c r="B35" s="32" t="s">
        <v>121</v>
      </c>
      <c r="C35" s="32" t="s">
        <v>184</v>
      </c>
      <c r="D35" s="32" t="s">
        <v>266</v>
      </c>
      <c r="E35" s="32" t="s">
        <v>267</v>
      </c>
      <c r="F35" s="32" t="s">
        <v>74</v>
      </c>
      <c r="G35" s="32" t="s">
        <v>268</v>
      </c>
      <c r="H35" s="32" t="s">
        <v>269</v>
      </c>
      <c r="I35" s="32" t="s">
        <v>75</v>
      </c>
      <c r="J35" s="32" t="s">
        <v>76</v>
      </c>
      <c r="K35" s="32" t="s">
        <v>270</v>
      </c>
    </row>
    <row r="36" spans="1:11" x14ac:dyDescent="0.2">
      <c r="A36" s="32" t="s">
        <v>159</v>
      </c>
      <c r="B36" s="32" t="s">
        <v>122</v>
      </c>
      <c r="C36" s="32" t="s">
        <v>185</v>
      </c>
      <c r="D36" s="32" t="s">
        <v>271</v>
      </c>
      <c r="E36" s="32" t="s">
        <v>272</v>
      </c>
      <c r="F36" s="32" t="s">
        <v>77</v>
      </c>
      <c r="G36" s="32" t="s">
        <v>273</v>
      </c>
      <c r="H36" s="32" t="s">
        <v>274</v>
      </c>
      <c r="I36" s="32" t="s">
        <v>78</v>
      </c>
      <c r="J36" s="32" t="s">
        <v>79</v>
      </c>
      <c r="K36" s="32" t="s">
        <v>275</v>
      </c>
    </row>
    <row r="37" spans="1:11" x14ac:dyDescent="0.2">
      <c r="A37" s="32" t="s">
        <v>172</v>
      </c>
      <c r="B37" s="32" t="s">
        <v>123</v>
      </c>
      <c r="C37" s="32" t="s">
        <v>198</v>
      </c>
      <c r="D37" s="32" t="s">
        <v>276</v>
      </c>
      <c r="E37" s="32" t="s">
        <v>277</v>
      </c>
      <c r="F37" s="32" t="s">
        <v>134</v>
      </c>
      <c r="G37" s="32" t="s">
        <v>278</v>
      </c>
      <c r="H37" s="32" t="s">
        <v>279</v>
      </c>
      <c r="I37" s="32" t="s">
        <v>135</v>
      </c>
      <c r="J37" s="32" t="s">
        <v>80</v>
      </c>
      <c r="K37" s="32" t="s">
        <v>280</v>
      </c>
    </row>
    <row r="38" spans="1:11" x14ac:dyDescent="0.2">
      <c r="A38" s="32" t="s">
        <v>281</v>
      </c>
      <c r="B38" s="32" t="s">
        <v>124</v>
      </c>
      <c r="C38" s="32" t="s">
        <v>283</v>
      </c>
      <c r="D38" s="32" t="s">
        <v>284</v>
      </c>
      <c r="E38" s="32" t="s">
        <v>285</v>
      </c>
      <c r="F38" s="32" t="s">
        <v>286</v>
      </c>
      <c r="G38" s="32" t="s">
        <v>287</v>
      </c>
      <c r="H38" s="32" t="s">
        <v>288</v>
      </c>
      <c r="I38" s="32" t="s">
        <v>289</v>
      </c>
      <c r="J38" s="32" t="s">
        <v>136</v>
      </c>
      <c r="K38" s="32" t="s">
        <v>290</v>
      </c>
    </row>
    <row r="39" spans="1:11" x14ac:dyDescent="0.2">
      <c r="A39" s="32" t="s">
        <v>291</v>
      </c>
      <c r="B39" s="32" t="s">
        <v>282</v>
      </c>
      <c r="C39" s="32" t="s">
        <v>293</v>
      </c>
      <c r="D39" s="32" t="s">
        <v>294</v>
      </c>
      <c r="E39" s="32" t="s">
        <v>295</v>
      </c>
      <c r="F39" s="32" t="s">
        <v>296</v>
      </c>
      <c r="G39" s="32" t="s">
        <v>297</v>
      </c>
      <c r="H39" s="32" t="s">
        <v>298</v>
      </c>
      <c r="I39" s="32" t="s">
        <v>299</v>
      </c>
      <c r="J39" s="32" t="s">
        <v>300</v>
      </c>
      <c r="K39" s="32" t="s">
        <v>301</v>
      </c>
    </row>
    <row r="40" spans="1:11" x14ac:dyDescent="0.2">
      <c r="A40" s="32" t="s">
        <v>160</v>
      </c>
      <c r="B40" s="32" t="s">
        <v>292</v>
      </c>
      <c r="C40" s="32" t="s">
        <v>186</v>
      </c>
      <c r="D40" s="32" t="s">
        <v>303</v>
      </c>
      <c r="E40" s="32" t="s">
        <v>304</v>
      </c>
      <c r="F40" s="32" t="s">
        <v>81</v>
      </c>
      <c r="G40" s="32" t="s">
        <v>305</v>
      </c>
      <c r="H40" s="32" t="s">
        <v>306</v>
      </c>
      <c r="I40" s="32" t="s">
        <v>82</v>
      </c>
      <c r="J40" s="32" t="s">
        <v>83</v>
      </c>
      <c r="K40" s="32" t="s">
        <v>307</v>
      </c>
    </row>
    <row r="41" spans="1:11" x14ac:dyDescent="0.2">
      <c r="A41" s="32" t="s">
        <v>161</v>
      </c>
      <c r="B41" s="32" t="s">
        <v>302</v>
      </c>
      <c r="C41" s="32" t="s">
        <v>187</v>
      </c>
      <c r="D41" s="32" t="s">
        <v>420</v>
      </c>
      <c r="E41" s="32" t="s">
        <v>421</v>
      </c>
      <c r="F41" s="32" t="s">
        <v>84</v>
      </c>
      <c r="G41" s="32" t="s">
        <v>422</v>
      </c>
      <c r="H41" s="32" t="s">
        <v>423</v>
      </c>
      <c r="I41" s="32" t="s">
        <v>85</v>
      </c>
      <c r="J41" s="32" t="s">
        <v>86</v>
      </c>
      <c r="K41" s="32" t="s">
        <v>424</v>
      </c>
    </row>
    <row r="42" spans="1:11" x14ac:dyDescent="0.2">
      <c r="B42" s="32" t="s">
        <v>20</v>
      </c>
      <c r="C42" s="32" t="s">
        <v>0</v>
      </c>
      <c r="D42" s="32" t="s">
        <v>474</v>
      </c>
      <c r="E42" s="32" t="s">
        <v>475</v>
      </c>
      <c r="F42" s="32" t="s">
        <v>476</v>
      </c>
      <c r="G42" s="32" t="s">
        <v>477</v>
      </c>
      <c r="H42" s="32" t="s">
        <v>478</v>
      </c>
      <c r="I42" s="32" t="s">
        <v>479</v>
      </c>
      <c r="J42" s="32" t="s">
        <v>87</v>
      </c>
      <c r="K42" s="32" t="s">
        <v>480</v>
      </c>
    </row>
    <row r="44" spans="1:11" x14ac:dyDescent="0.2">
      <c r="C44" s="32" t="s">
        <v>209</v>
      </c>
    </row>
    <row r="45" spans="1:11" x14ac:dyDescent="0.2">
      <c r="A45" s="32" t="s">
        <v>173</v>
      </c>
      <c r="B45" s="32" t="s">
        <v>131</v>
      </c>
      <c r="C45" s="32" t="s">
        <v>199</v>
      </c>
      <c r="D45" s="32" t="s">
        <v>308</v>
      </c>
      <c r="E45" s="32" t="s">
        <v>309</v>
      </c>
      <c r="F45" s="32" t="s">
        <v>143</v>
      </c>
      <c r="G45" s="32" t="s">
        <v>425</v>
      </c>
      <c r="H45" s="32" t="s">
        <v>310</v>
      </c>
      <c r="I45" s="32" t="s">
        <v>144</v>
      </c>
      <c r="J45" s="32" t="s">
        <v>88</v>
      </c>
      <c r="K45" s="32" t="s">
        <v>464</v>
      </c>
    </row>
    <row r="46" spans="1:11" x14ac:dyDescent="0.2">
      <c r="A46" s="32" t="s">
        <v>311</v>
      </c>
      <c r="B46" s="32" t="s">
        <v>623</v>
      </c>
      <c r="C46" s="32" t="s">
        <v>313</v>
      </c>
      <c r="D46" s="32" t="s">
        <v>314</v>
      </c>
      <c r="E46" s="32" t="s">
        <v>315</v>
      </c>
      <c r="F46" s="32" t="s">
        <v>316</v>
      </c>
      <c r="G46" s="32" t="s">
        <v>573</v>
      </c>
      <c r="H46" s="32" t="s">
        <v>317</v>
      </c>
      <c r="I46" s="32" t="s">
        <v>318</v>
      </c>
      <c r="J46" s="32" t="s">
        <v>145</v>
      </c>
      <c r="K46" s="32" t="s">
        <v>465</v>
      </c>
    </row>
    <row r="47" spans="1:11" x14ac:dyDescent="0.2">
      <c r="A47" s="32" t="s">
        <v>319</v>
      </c>
      <c r="B47" s="32" t="s">
        <v>128</v>
      </c>
      <c r="C47" s="32" t="s">
        <v>320</v>
      </c>
      <c r="D47" s="32" t="s">
        <v>321</v>
      </c>
      <c r="E47" s="32" t="s">
        <v>322</v>
      </c>
      <c r="F47" s="32" t="s">
        <v>323</v>
      </c>
      <c r="G47" s="32" t="s">
        <v>324</v>
      </c>
      <c r="H47" s="32" t="s">
        <v>325</v>
      </c>
      <c r="I47" s="32" t="s">
        <v>326</v>
      </c>
      <c r="J47" s="32" t="s">
        <v>327</v>
      </c>
      <c r="K47" s="32" t="s">
        <v>466</v>
      </c>
    </row>
    <row r="48" spans="1:11" x14ac:dyDescent="0.2">
      <c r="A48" s="32" t="s">
        <v>162</v>
      </c>
      <c r="B48" s="32" t="s">
        <v>312</v>
      </c>
      <c r="C48" s="32" t="s">
        <v>188</v>
      </c>
      <c r="D48" s="32" t="s">
        <v>328</v>
      </c>
      <c r="E48" s="32" t="s">
        <v>329</v>
      </c>
      <c r="F48" s="32" t="s">
        <v>89</v>
      </c>
      <c r="G48" s="32" t="s">
        <v>330</v>
      </c>
      <c r="H48" s="32" t="s">
        <v>331</v>
      </c>
      <c r="I48" s="32" t="s">
        <v>90</v>
      </c>
      <c r="J48" s="32" t="s">
        <v>91</v>
      </c>
      <c r="K48" s="32" t="s">
        <v>467</v>
      </c>
    </row>
    <row r="49" spans="1:11" x14ac:dyDescent="0.2">
      <c r="A49" s="32" t="s">
        <v>481</v>
      </c>
      <c r="B49" s="32" t="s">
        <v>129</v>
      </c>
      <c r="C49" s="32" t="s">
        <v>482</v>
      </c>
      <c r="D49" s="32" t="s">
        <v>483</v>
      </c>
      <c r="E49" s="32" t="s">
        <v>484</v>
      </c>
      <c r="F49" s="32" t="s">
        <v>485</v>
      </c>
      <c r="G49" s="32" t="s">
        <v>486</v>
      </c>
      <c r="H49" s="32" t="s">
        <v>487</v>
      </c>
      <c r="I49" s="32" t="s">
        <v>488</v>
      </c>
      <c r="J49" s="32" t="s">
        <v>92</v>
      </c>
      <c r="K49" s="32" t="s">
        <v>489</v>
      </c>
    </row>
    <row r="50" spans="1:11" x14ac:dyDescent="0.2">
      <c r="A50" s="32" t="s">
        <v>574</v>
      </c>
      <c r="B50" s="32" t="s">
        <v>130</v>
      </c>
      <c r="C50" s="32" t="s">
        <v>575</v>
      </c>
      <c r="D50" s="32" t="s">
        <v>576</v>
      </c>
      <c r="E50" s="32" t="s">
        <v>577</v>
      </c>
      <c r="F50" s="32" t="s">
        <v>578</v>
      </c>
      <c r="G50" s="32" t="s">
        <v>579</v>
      </c>
      <c r="H50" s="32" t="s">
        <v>580</v>
      </c>
      <c r="I50" s="32" t="s">
        <v>581</v>
      </c>
      <c r="J50" s="32" t="s">
        <v>490</v>
      </c>
      <c r="K50" s="32" t="s">
        <v>582</v>
      </c>
    </row>
    <row r="51" spans="1:11" x14ac:dyDescent="0.2">
      <c r="B51" s="32" t="s">
        <v>20</v>
      </c>
      <c r="C51" s="32" t="s">
        <v>0</v>
      </c>
      <c r="D51" s="32" t="s">
        <v>624</v>
      </c>
      <c r="E51" s="32" t="s">
        <v>625</v>
      </c>
      <c r="F51" s="32" t="s">
        <v>626</v>
      </c>
      <c r="G51" s="32" t="s">
        <v>627</v>
      </c>
      <c r="H51" s="32" t="s">
        <v>628</v>
      </c>
      <c r="I51" s="32" t="s">
        <v>629</v>
      </c>
      <c r="J51" s="32" t="s">
        <v>583</v>
      </c>
      <c r="K51" s="32" t="s">
        <v>630</v>
      </c>
    </row>
    <row r="53" spans="1:11" x14ac:dyDescent="0.2">
      <c r="C53" s="32" t="s">
        <v>210</v>
      </c>
    </row>
    <row r="54" spans="1:11" x14ac:dyDescent="0.2">
      <c r="A54" s="32" t="s">
        <v>163</v>
      </c>
      <c r="B54" s="32" t="s">
        <v>125</v>
      </c>
      <c r="C54" s="32" t="s">
        <v>189</v>
      </c>
      <c r="D54" s="32" t="s">
        <v>333</v>
      </c>
      <c r="E54" s="32" t="s">
        <v>334</v>
      </c>
      <c r="F54" s="32" t="s">
        <v>93</v>
      </c>
      <c r="G54" s="32" t="s">
        <v>335</v>
      </c>
      <c r="H54" s="32" t="s">
        <v>336</v>
      </c>
      <c r="I54" s="32" t="s">
        <v>94</v>
      </c>
      <c r="J54" s="32" t="s">
        <v>95</v>
      </c>
      <c r="K54" s="32" t="s">
        <v>337</v>
      </c>
    </row>
    <row r="55" spans="1:11" x14ac:dyDescent="0.2">
      <c r="A55" s="32" t="s">
        <v>164</v>
      </c>
      <c r="B55" s="32" t="s">
        <v>332</v>
      </c>
      <c r="C55" s="32" t="s">
        <v>190</v>
      </c>
      <c r="D55" s="32" t="s">
        <v>338</v>
      </c>
      <c r="E55" s="32" t="s">
        <v>339</v>
      </c>
      <c r="F55" s="32" t="s">
        <v>96</v>
      </c>
      <c r="G55" s="32" t="s">
        <v>340</v>
      </c>
      <c r="H55" s="32" t="s">
        <v>341</v>
      </c>
      <c r="I55" s="32" t="s">
        <v>97</v>
      </c>
      <c r="J55" s="32" t="s">
        <v>98</v>
      </c>
      <c r="K55" s="32" t="s">
        <v>342</v>
      </c>
    </row>
    <row r="56" spans="1:11" x14ac:dyDescent="0.2">
      <c r="A56" s="32" t="s">
        <v>165</v>
      </c>
      <c r="B56" s="32" t="s">
        <v>126</v>
      </c>
      <c r="C56" s="32" t="s">
        <v>191</v>
      </c>
      <c r="D56" s="32" t="s">
        <v>343</v>
      </c>
      <c r="E56" s="32" t="s">
        <v>344</v>
      </c>
      <c r="F56" s="32" t="s">
        <v>99</v>
      </c>
      <c r="G56" s="32" t="s">
        <v>345</v>
      </c>
      <c r="H56" s="32" t="s">
        <v>346</v>
      </c>
      <c r="I56" s="32" t="s">
        <v>100</v>
      </c>
      <c r="J56" s="32" t="s">
        <v>101</v>
      </c>
      <c r="K56" s="32" t="s">
        <v>347</v>
      </c>
    </row>
    <row r="57" spans="1:11" x14ac:dyDescent="0.2">
      <c r="A57" s="32" t="s">
        <v>166</v>
      </c>
      <c r="B57" s="32" t="s">
        <v>127</v>
      </c>
      <c r="C57" s="32" t="s">
        <v>192</v>
      </c>
      <c r="D57" s="32" t="s">
        <v>349</v>
      </c>
      <c r="E57" s="32" t="s">
        <v>350</v>
      </c>
      <c r="F57" s="32" t="s">
        <v>102</v>
      </c>
      <c r="G57" s="32" t="s">
        <v>351</v>
      </c>
      <c r="H57" s="32" t="s">
        <v>352</v>
      </c>
      <c r="I57" s="32" t="s">
        <v>103</v>
      </c>
      <c r="J57" s="32" t="s">
        <v>104</v>
      </c>
      <c r="K57" s="32" t="s">
        <v>353</v>
      </c>
    </row>
    <row r="58" spans="1:11" x14ac:dyDescent="0.2">
      <c r="A58" s="32" t="s">
        <v>491</v>
      </c>
      <c r="B58" s="32" t="s">
        <v>119</v>
      </c>
      <c r="C58" s="32" t="s">
        <v>492</v>
      </c>
      <c r="D58" s="32" t="s">
        <v>493</v>
      </c>
      <c r="E58" s="32" t="s">
        <v>494</v>
      </c>
      <c r="F58" s="32" t="s">
        <v>495</v>
      </c>
      <c r="G58" s="32" t="s">
        <v>496</v>
      </c>
      <c r="H58" s="32" t="s">
        <v>497</v>
      </c>
      <c r="I58" s="32" t="s">
        <v>498</v>
      </c>
      <c r="J58" s="32" t="s">
        <v>105</v>
      </c>
      <c r="K58" s="32" t="s">
        <v>499</v>
      </c>
    </row>
    <row r="59" spans="1:11" x14ac:dyDescent="0.2">
      <c r="A59" s="32" t="s">
        <v>526</v>
      </c>
      <c r="B59" s="32" t="s">
        <v>348</v>
      </c>
      <c r="C59" s="32" t="s">
        <v>527</v>
      </c>
      <c r="D59" s="32" t="s">
        <v>528</v>
      </c>
      <c r="E59" s="32" t="s">
        <v>529</v>
      </c>
      <c r="F59" s="32" t="s">
        <v>530</v>
      </c>
      <c r="G59" s="32" t="s">
        <v>531</v>
      </c>
      <c r="H59" s="32" t="s">
        <v>532</v>
      </c>
      <c r="I59" s="32" t="s">
        <v>533</v>
      </c>
      <c r="J59" s="32" t="s">
        <v>106</v>
      </c>
      <c r="K59" s="32" t="s">
        <v>534</v>
      </c>
    </row>
    <row r="60" spans="1:11" x14ac:dyDescent="0.2">
      <c r="B60" s="32" t="s">
        <v>20</v>
      </c>
      <c r="C60" s="32" t="s">
        <v>0</v>
      </c>
      <c r="D60" s="32" t="s">
        <v>584</v>
      </c>
      <c r="E60" s="32" t="s">
        <v>585</v>
      </c>
      <c r="F60" s="32" t="s">
        <v>586</v>
      </c>
      <c r="G60" s="32" t="s">
        <v>587</v>
      </c>
      <c r="H60" s="32" t="s">
        <v>588</v>
      </c>
      <c r="I60" s="32" t="s">
        <v>589</v>
      </c>
      <c r="J60" s="32" t="s">
        <v>535</v>
      </c>
      <c r="K60" s="32" t="s">
        <v>590</v>
      </c>
    </row>
    <row r="62" spans="1:11" x14ac:dyDescent="0.2">
      <c r="C62" s="32" t="s">
        <v>211</v>
      </c>
    </row>
    <row r="63" spans="1:11" x14ac:dyDescent="0.2">
      <c r="A63" s="32" t="s">
        <v>167</v>
      </c>
      <c r="B63" s="32" t="s">
        <v>354</v>
      </c>
      <c r="C63" s="32" t="s">
        <v>193</v>
      </c>
      <c r="D63" s="32" t="s">
        <v>357</v>
      </c>
      <c r="E63" s="32" t="s">
        <v>358</v>
      </c>
      <c r="F63" s="32" t="s">
        <v>107</v>
      </c>
      <c r="G63" s="32" t="s">
        <v>359</v>
      </c>
      <c r="H63" s="32" t="s">
        <v>360</v>
      </c>
      <c r="I63" s="32" t="s">
        <v>108</v>
      </c>
      <c r="J63" s="32" t="s">
        <v>109</v>
      </c>
      <c r="K63" s="32" t="s">
        <v>361</v>
      </c>
    </row>
    <row r="64" spans="1:11" x14ac:dyDescent="0.2">
      <c r="A64" s="32" t="s">
        <v>168</v>
      </c>
      <c r="B64" s="32" t="s">
        <v>355</v>
      </c>
      <c r="C64" s="32" t="s">
        <v>194</v>
      </c>
      <c r="D64" s="32" t="s">
        <v>363</v>
      </c>
      <c r="E64" s="32" t="s">
        <v>364</v>
      </c>
      <c r="F64" s="32" t="s">
        <v>110</v>
      </c>
      <c r="G64" s="32" t="s">
        <v>365</v>
      </c>
      <c r="H64" s="32" t="s">
        <v>366</v>
      </c>
      <c r="I64" s="32" t="s">
        <v>111</v>
      </c>
      <c r="J64" s="32" t="s">
        <v>112</v>
      </c>
      <c r="K64" s="32" t="s">
        <v>367</v>
      </c>
    </row>
    <row r="65" spans="1:11" x14ac:dyDescent="0.2">
      <c r="A65" s="32" t="s">
        <v>169</v>
      </c>
      <c r="B65" s="32" t="s">
        <v>356</v>
      </c>
      <c r="C65" s="32" t="s">
        <v>195</v>
      </c>
      <c r="D65" s="32" t="s">
        <v>369</v>
      </c>
      <c r="E65" s="32" t="s">
        <v>370</v>
      </c>
      <c r="F65" s="32" t="s">
        <v>137</v>
      </c>
      <c r="G65" s="32" t="s">
        <v>371</v>
      </c>
      <c r="H65" s="32" t="s">
        <v>372</v>
      </c>
      <c r="I65" s="32" t="s">
        <v>138</v>
      </c>
      <c r="J65" s="32" t="s">
        <v>113</v>
      </c>
      <c r="K65" s="32" t="s">
        <v>373</v>
      </c>
    </row>
    <row r="66" spans="1:11" x14ac:dyDescent="0.2">
      <c r="A66" s="32" t="s">
        <v>500</v>
      </c>
      <c r="B66" s="32" t="s">
        <v>362</v>
      </c>
      <c r="C66" s="32" t="s">
        <v>501</v>
      </c>
      <c r="D66" s="32" t="s">
        <v>502</v>
      </c>
      <c r="E66" s="32" t="s">
        <v>503</v>
      </c>
      <c r="F66" s="32" t="s">
        <v>504</v>
      </c>
      <c r="G66" s="32" t="s">
        <v>505</v>
      </c>
      <c r="H66" s="32" t="s">
        <v>506</v>
      </c>
      <c r="I66" s="32" t="s">
        <v>507</v>
      </c>
      <c r="J66" s="32" t="s">
        <v>139</v>
      </c>
      <c r="K66" s="32" t="s">
        <v>508</v>
      </c>
    </row>
    <row r="67" spans="1:11" x14ac:dyDescent="0.2">
      <c r="A67" s="32" t="s">
        <v>536</v>
      </c>
      <c r="B67" s="32" t="s">
        <v>368</v>
      </c>
      <c r="C67" s="32" t="s">
        <v>537</v>
      </c>
      <c r="D67" s="32" t="s">
        <v>538</v>
      </c>
      <c r="E67" s="32" t="s">
        <v>539</v>
      </c>
      <c r="F67" s="32" t="s">
        <v>540</v>
      </c>
      <c r="G67" s="32" t="s">
        <v>591</v>
      </c>
      <c r="H67" s="32" t="s">
        <v>541</v>
      </c>
      <c r="I67" s="32" t="s">
        <v>542</v>
      </c>
      <c r="J67" s="32" t="s">
        <v>509</v>
      </c>
      <c r="K67" s="32" t="s">
        <v>543</v>
      </c>
    </row>
    <row r="68" spans="1:11" x14ac:dyDescent="0.2">
      <c r="C68" s="32" t="s">
        <v>0</v>
      </c>
      <c r="D68" s="32" t="s">
        <v>592</v>
      </c>
      <c r="E68" s="32" t="s">
        <v>593</v>
      </c>
      <c r="F68" s="32" t="s">
        <v>594</v>
      </c>
      <c r="G68" s="32" t="s">
        <v>595</v>
      </c>
      <c r="H68" s="32" t="s">
        <v>596</v>
      </c>
      <c r="I68" s="32" t="s">
        <v>597</v>
      </c>
      <c r="J68" s="32" t="s">
        <v>544</v>
      </c>
      <c r="K68" s="32" t="s">
        <v>598</v>
      </c>
    </row>
    <row r="70" spans="1:11" x14ac:dyDescent="0.2">
      <c r="C70" s="32" t="s">
        <v>212</v>
      </c>
    </row>
    <row r="71" spans="1:11" x14ac:dyDescent="0.2">
      <c r="A71" s="32" t="s">
        <v>170</v>
      </c>
      <c r="B71" s="32" t="s">
        <v>374</v>
      </c>
      <c r="C71" s="32" t="s">
        <v>196</v>
      </c>
      <c r="D71" s="32" t="s">
        <v>377</v>
      </c>
      <c r="E71" s="32" t="s">
        <v>378</v>
      </c>
      <c r="F71" s="32" t="s">
        <v>114</v>
      </c>
      <c r="G71" s="32" t="s">
        <v>379</v>
      </c>
      <c r="H71" s="32" t="s">
        <v>380</v>
      </c>
      <c r="I71" s="32" t="s">
        <v>115</v>
      </c>
      <c r="J71" s="32" t="s">
        <v>116</v>
      </c>
      <c r="K71" s="32" t="s">
        <v>381</v>
      </c>
    </row>
    <row r="72" spans="1:11" x14ac:dyDescent="0.2">
      <c r="A72" s="32" t="s">
        <v>171</v>
      </c>
      <c r="B72" s="32" t="s">
        <v>375</v>
      </c>
      <c r="C72" s="32" t="s">
        <v>197</v>
      </c>
      <c r="D72" s="32" t="s">
        <v>383</v>
      </c>
      <c r="E72" s="32" t="s">
        <v>384</v>
      </c>
      <c r="F72" s="32" t="s">
        <v>140</v>
      </c>
      <c r="G72" s="32" t="s">
        <v>385</v>
      </c>
      <c r="H72" s="32" t="s">
        <v>386</v>
      </c>
      <c r="I72" s="32" t="s">
        <v>141</v>
      </c>
      <c r="J72" s="32" t="s">
        <v>117</v>
      </c>
      <c r="K72" s="32" t="s">
        <v>387</v>
      </c>
    </row>
    <row r="73" spans="1:11" x14ac:dyDescent="0.2">
      <c r="A73" s="32" t="s">
        <v>200</v>
      </c>
      <c r="B73" s="32" t="s">
        <v>376</v>
      </c>
      <c r="C73" s="32" t="s">
        <v>201</v>
      </c>
      <c r="D73" s="32" t="s">
        <v>389</v>
      </c>
      <c r="E73" s="32" t="s">
        <v>390</v>
      </c>
      <c r="F73" s="32" t="s">
        <v>202</v>
      </c>
      <c r="G73" s="32" t="s">
        <v>391</v>
      </c>
      <c r="H73" s="32" t="s">
        <v>392</v>
      </c>
      <c r="I73" s="32" t="s">
        <v>203</v>
      </c>
      <c r="J73" s="32" t="s">
        <v>142</v>
      </c>
      <c r="K73" s="32" t="s">
        <v>393</v>
      </c>
    </row>
    <row r="74" spans="1:11" x14ac:dyDescent="0.2">
      <c r="A74" s="32" t="s">
        <v>394</v>
      </c>
      <c r="B74" s="32" t="s">
        <v>382</v>
      </c>
      <c r="C74" s="32" t="s">
        <v>395</v>
      </c>
      <c r="D74" s="32" t="s">
        <v>396</v>
      </c>
      <c r="E74" s="32" t="s">
        <v>397</v>
      </c>
      <c r="F74" s="32" t="s">
        <v>398</v>
      </c>
      <c r="G74" s="32" t="s">
        <v>399</v>
      </c>
      <c r="H74" s="32" t="s">
        <v>400</v>
      </c>
      <c r="I74" s="32" t="s">
        <v>401</v>
      </c>
      <c r="J74" s="32" t="s">
        <v>146</v>
      </c>
      <c r="K74" s="32" t="s">
        <v>402</v>
      </c>
    </row>
    <row r="75" spans="1:11" x14ac:dyDescent="0.2">
      <c r="A75" s="32" t="s">
        <v>403</v>
      </c>
      <c r="B75" s="32" t="s">
        <v>388</v>
      </c>
      <c r="C75" s="32" t="s">
        <v>404</v>
      </c>
      <c r="D75" s="32" t="s">
        <v>405</v>
      </c>
      <c r="E75" s="32" t="s">
        <v>406</v>
      </c>
      <c r="F75" s="32" t="s">
        <v>407</v>
      </c>
      <c r="G75" s="32" t="s">
        <v>408</v>
      </c>
      <c r="H75" s="32" t="s">
        <v>409</v>
      </c>
      <c r="I75" s="32" t="s">
        <v>410</v>
      </c>
      <c r="J75" s="32" t="s">
        <v>411</v>
      </c>
      <c r="K75" s="32" t="s">
        <v>412</v>
      </c>
    </row>
    <row r="76" spans="1:11" x14ac:dyDescent="0.2">
      <c r="A76" s="32" t="s">
        <v>545</v>
      </c>
      <c r="B76" s="32" t="s">
        <v>413</v>
      </c>
      <c r="C76" s="32" t="s">
        <v>546</v>
      </c>
      <c r="D76" s="32" t="s">
        <v>547</v>
      </c>
      <c r="E76" s="32" t="s">
        <v>548</v>
      </c>
      <c r="F76" s="32" t="s">
        <v>549</v>
      </c>
      <c r="G76" s="32" t="s">
        <v>550</v>
      </c>
      <c r="H76" s="32" t="s">
        <v>551</v>
      </c>
      <c r="I76" s="32" t="s">
        <v>552</v>
      </c>
      <c r="J76" s="32" t="s">
        <v>118</v>
      </c>
      <c r="K76" s="32" t="s">
        <v>553</v>
      </c>
    </row>
    <row r="77" spans="1:11" x14ac:dyDescent="0.2">
      <c r="C77" s="32" t="s">
        <v>0</v>
      </c>
      <c r="D77" s="32" t="s">
        <v>599</v>
      </c>
      <c r="E77" s="32" t="s">
        <v>600</v>
      </c>
      <c r="F77" s="32" t="s">
        <v>601</v>
      </c>
      <c r="G77" s="32" t="s">
        <v>602</v>
      </c>
      <c r="H77" s="32" t="s">
        <v>603</v>
      </c>
      <c r="I77" s="32" t="s">
        <v>604</v>
      </c>
      <c r="J77" s="32" t="s">
        <v>554</v>
      </c>
      <c r="K77" s="32" t="s">
        <v>605</v>
      </c>
    </row>
    <row r="79" spans="1:11" x14ac:dyDescent="0.2">
      <c r="C79" s="32" t="s">
        <v>147</v>
      </c>
    </row>
    <row r="80" spans="1:11" x14ac:dyDescent="0.2">
      <c r="A80" s="32" t="s">
        <v>606</v>
      </c>
      <c r="B80" s="32" t="s">
        <v>132</v>
      </c>
      <c r="C80" s="32" t="s">
        <v>607</v>
      </c>
      <c r="D80" s="32" t="s">
        <v>608</v>
      </c>
      <c r="E80" s="32" t="s">
        <v>609</v>
      </c>
      <c r="F80" s="32" t="s">
        <v>610</v>
      </c>
      <c r="G80" s="32" t="s">
        <v>611</v>
      </c>
      <c r="H80" s="32" t="s">
        <v>612</v>
      </c>
      <c r="I80" s="32" t="s">
        <v>613</v>
      </c>
      <c r="J80" s="32" t="s">
        <v>512</v>
      </c>
      <c r="K80" s="32" t="s">
        <v>614</v>
      </c>
    </row>
    <row r="81" spans="3:11" x14ac:dyDescent="0.2">
      <c r="C81" s="32" t="s">
        <v>0</v>
      </c>
      <c r="D81" s="32" t="s">
        <v>615</v>
      </c>
      <c r="E81" s="32" t="s">
        <v>616</v>
      </c>
      <c r="F81" s="32" t="s">
        <v>617</v>
      </c>
      <c r="G81" s="32" t="s">
        <v>618</v>
      </c>
      <c r="H81" s="32" t="s">
        <v>619</v>
      </c>
      <c r="I81" s="32" t="s">
        <v>620</v>
      </c>
      <c r="J81" s="32" t="s">
        <v>555</v>
      </c>
      <c r="K81" s="32" t="s">
        <v>621</v>
      </c>
    </row>
    <row r="84" spans="3:11" x14ac:dyDescent="0.2">
      <c r="C84" s="32" t="s">
        <v>12</v>
      </c>
      <c r="D84" s="32" t="s">
        <v>631</v>
      </c>
      <c r="E84" s="32" t="s">
        <v>632</v>
      </c>
      <c r="F84" s="32" t="s">
        <v>633</v>
      </c>
      <c r="G84" s="32" t="s">
        <v>634</v>
      </c>
      <c r="H84" s="32" t="s">
        <v>635</v>
      </c>
      <c r="I84" s="32" t="s">
        <v>636</v>
      </c>
      <c r="J84" s="32" t="s">
        <v>556</v>
      </c>
      <c r="K84" s="32" t="s">
        <v>637</v>
      </c>
    </row>
    <row r="86" spans="3:11" x14ac:dyDescent="0.2">
      <c r="C86" s="32" t="s">
        <v>16</v>
      </c>
    </row>
    <row r="87" spans="3:11" x14ac:dyDescent="0.2">
      <c r="C87" s="32" t="s">
        <v>17</v>
      </c>
      <c r="D87" s="32" t="s">
        <v>638</v>
      </c>
      <c r="E87" s="32" t="s">
        <v>639</v>
      </c>
      <c r="F87" s="32" t="s">
        <v>640</v>
      </c>
      <c r="G87" s="32" t="s">
        <v>641</v>
      </c>
      <c r="H87" s="32" t="s">
        <v>642</v>
      </c>
      <c r="I87" s="32" t="s">
        <v>643</v>
      </c>
      <c r="J87" s="32" t="s">
        <v>622</v>
      </c>
      <c r="K87" s="32" t="s">
        <v>644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"/>
  <sheetViews>
    <sheetView topLeftCell="B2" workbookViewId="0">
      <selection activeCell="D8" sqref="D8"/>
    </sheetView>
  </sheetViews>
  <sheetFormatPr defaultRowHeight="12.55" x14ac:dyDescent="0.2"/>
  <cols>
    <col min="1" max="1" width="9.109375" hidden="1" customWidth="1"/>
    <col min="3" max="3" width="9.109375" customWidth="1"/>
    <col min="4" max="4" width="11.88671875" customWidth="1"/>
    <col min="5" max="5" width="12.44140625" hidden="1" customWidth="1"/>
  </cols>
  <sheetData>
    <row r="1" spans="1:8" hidden="1" x14ac:dyDescent="0.2">
      <c r="A1" t="s">
        <v>35</v>
      </c>
      <c r="C1" t="s">
        <v>27</v>
      </c>
      <c r="D1" t="s">
        <v>28</v>
      </c>
      <c r="E1" t="s">
        <v>33</v>
      </c>
    </row>
    <row r="5" spans="1:8" x14ac:dyDescent="0.2">
      <c r="A5" t="s">
        <v>29</v>
      </c>
      <c r="C5" t="s">
        <v>30</v>
      </c>
      <c r="D5" s="5" t="str">
        <f>"1000..4100"</f>
        <v>1000..4100</v>
      </c>
      <c r="E5" t="s">
        <v>34</v>
      </c>
    </row>
    <row r="6" spans="1:8" x14ac:dyDescent="0.2">
      <c r="A6" t="s">
        <v>29</v>
      </c>
      <c r="C6" s="5" t="s">
        <v>31</v>
      </c>
      <c r="D6" s="15" t="str">
        <f>"2020/11/01"</f>
        <v>2020/11/01</v>
      </c>
    </row>
    <row r="7" spans="1:8" x14ac:dyDescent="0.2">
      <c r="A7" t="s">
        <v>29</v>
      </c>
      <c r="C7" s="5" t="s">
        <v>32</v>
      </c>
      <c r="D7" s="15" t="str">
        <f>"2020/11/30"</f>
        <v>2020/11/30</v>
      </c>
    </row>
    <row r="8" spans="1:8" x14ac:dyDescent="0.2">
      <c r="A8" s="5" t="s">
        <v>29</v>
      </c>
      <c r="C8" s="5" t="s">
        <v>24</v>
      </c>
      <c r="D8" s="15" t="str">
        <f>"2020/01/01"</f>
        <v>2020/01/01</v>
      </c>
    </row>
    <row r="9" spans="1:8" x14ac:dyDescent="0.2">
      <c r="A9" t="s">
        <v>29</v>
      </c>
      <c r="C9" t="s">
        <v>206</v>
      </c>
      <c r="D9" t="str">
        <f>"2020"</f>
        <v>2020</v>
      </c>
      <c r="G9" s="16"/>
    </row>
    <row r="10" spans="1:8" x14ac:dyDescent="0.2">
      <c r="H10" s="16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5718D-27E7-4B36-A60C-7ACD2394F236}">
  <dimension ref="A1:K87"/>
  <sheetViews>
    <sheetView workbookViewId="0"/>
  </sheetViews>
  <sheetFormatPr defaultRowHeight="12.55" x14ac:dyDescent="0.2"/>
  <sheetData>
    <row r="1" spans="1:7" x14ac:dyDescent="0.2">
      <c r="A1" s="32" t="s">
        <v>909</v>
      </c>
      <c r="B1" s="32" t="s">
        <v>18</v>
      </c>
      <c r="C1" s="32" t="s">
        <v>19</v>
      </c>
    </row>
    <row r="2" spans="1:7" x14ac:dyDescent="0.2">
      <c r="G2" s="32" t="s">
        <v>205</v>
      </c>
    </row>
    <row r="3" spans="1:7" x14ac:dyDescent="0.2">
      <c r="G3" s="32" t="s">
        <v>13</v>
      </c>
    </row>
    <row r="4" spans="1:7" x14ac:dyDescent="0.2">
      <c r="G4" s="32" t="s">
        <v>36</v>
      </c>
    </row>
    <row r="5" spans="1:7" x14ac:dyDescent="0.2">
      <c r="A5" s="32" t="s">
        <v>18</v>
      </c>
      <c r="B5" s="32" t="s">
        <v>22</v>
      </c>
    </row>
    <row r="6" spans="1:7" x14ac:dyDescent="0.2">
      <c r="A6" s="32" t="s">
        <v>18</v>
      </c>
      <c r="B6" s="32" t="s">
        <v>37</v>
      </c>
    </row>
    <row r="7" spans="1:7" x14ac:dyDescent="0.2">
      <c r="A7" s="32" t="s">
        <v>18</v>
      </c>
      <c r="B7" s="32" t="s">
        <v>23</v>
      </c>
    </row>
    <row r="8" spans="1:7" x14ac:dyDescent="0.2">
      <c r="A8" s="32" t="s">
        <v>18</v>
      </c>
      <c r="B8" s="32" t="s">
        <v>38</v>
      </c>
    </row>
    <row r="9" spans="1:7" x14ac:dyDescent="0.2">
      <c r="A9" s="32" t="s">
        <v>18</v>
      </c>
      <c r="B9" s="32" t="s">
        <v>24</v>
      </c>
    </row>
    <row r="10" spans="1:7" x14ac:dyDescent="0.2">
      <c r="A10" s="32" t="s">
        <v>18</v>
      </c>
      <c r="B10" s="32" t="s">
        <v>39</v>
      </c>
    </row>
    <row r="11" spans="1:7" x14ac:dyDescent="0.2">
      <c r="A11" s="32" t="s">
        <v>18</v>
      </c>
      <c r="B11" s="32" t="s">
        <v>25</v>
      </c>
    </row>
    <row r="12" spans="1:7" x14ac:dyDescent="0.2">
      <c r="A12" s="32" t="s">
        <v>18</v>
      </c>
      <c r="B12" s="32" t="s">
        <v>40</v>
      </c>
    </row>
    <row r="13" spans="1:7" x14ac:dyDescent="0.2">
      <c r="A13" s="32" t="s">
        <v>18</v>
      </c>
      <c r="B13" s="32" t="s">
        <v>26</v>
      </c>
    </row>
    <row r="14" spans="1:7" x14ac:dyDescent="0.2">
      <c r="A14" s="32" t="s">
        <v>18</v>
      </c>
      <c r="B14" s="32" t="s">
        <v>908</v>
      </c>
    </row>
    <row r="15" spans="1:7" x14ac:dyDescent="0.2">
      <c r="A15" s="32" t="s">
        <v>18</v>
      </c>
      <c r="B15" s="32" t="s">
        <v>213</v>
      </c>
    </row>
    <row r="16" spans="1:7" x14ac:dyDescent="0.2">
      <c r="C16" s="32" t="s">
        <v>41</v>
      </c>
    </row>
    <row r="18" spans="1:11" x14ac:dyDescent="0.2">
      <c r="A18" s="32" t="s">
        <v>21</v>
      </c>
      <c r="D18" s="32" t="s">
        <v>1</v>
      </c>
      <c r="E18" s="32" t="s">
        <v>1</v>
      </c>
      <c r="F18" s="32" t="s">
        <v>2</v>
      </c>
      <c r="G18" s="32" t="s">
        <v>3</v>
      </c>
      <c r="H18" s="32" t="s">
        <v>4</v>
      </c>
      <c r="I18" s="32" t="s">
        <v>2</v>
      </c>
      <c r="J18" s="32" t="s">
        <v>5</v>
      </c>
      <c r="K18" s="32" t="s">
        <v>6</v>
      </c>
    </row>
    <row r="19" spans="1:11" x14ac:dyDescent="0.2">
      <c r="D19" s="32" t="s">
        <v>7</v>
      </c>
      <c r="E19" s="32" t="s">
        <v>8</v>
      </c>
      <c r="F19" s="32" t="s">
        <v>9</v>
      </c>
      <c r="G19" s="32" t="s">
        <v>10</v>
      </c>
      <c r="H19" s="32" t="s">
        <v>8</v>
      </c>
      <c r="I19" s="32" t="s">
        <v>9</v>
      </c>
      <c r="J19" s="32" t="s">
        <v>11</v>
      </c>
      <c r="K19" s="32" t="s">
        <v>7</v>
      </c>
    </row>
    <row r="20" spans="1:11" x14ac:dyDescent="0.2">
      <c r="C20" s="32" t="s">
        <v>14</v>
      </c>
    </row>
    <row r="21" spans="1:11" x14ac:dyDescent="0.2">
      <c r="A21" s="32" t="s">
        <v>148</v>
      </c>
      <c r="B21" s="32" t="s">
        <v>63</v>
      </c>
      <c r="C21" s="32" t="s">
        <v>174</v>
      </c>
      <c r="D21" s="32" t="s">
        <v>214</v>
      </c>
      <c r="E21" s="32" t="s">
        <v>215</v>
      </c>
      <c r="F21" s="32" t="s">
        <v>42</v>
      </c>
      <c r="G21" s="32" t="s">
        <v>216</v>
      </c>
      <c r="H21" s="32" t="s">
        <v>217</v>
      </c>
      <c r="I21" s="32" t="s">
        <v>43</v>
      </c>
      <c r="J21" s="32" t="s">
        <v>44</v>
      </c>
      <c r="K21" s="32" t="s">
        <v>218</v>
      </c>
    </row>
    <row r="22" spans="1:11" x14ac:dyDescent="0.2">
      <c r="A22" s="32" t="s">
        <v>149</v>
      </c>
      <c r="B22" s="32" t="s">
        <v>513</v>
      </c>
      <c r="C22" s="32" t="s">
        <v>175</v>
      </c>
      <c r="D22" s="32" t="s">
        <v>220</v>
      </c>
      <c r="E22" s="32" t="s">
        <v>221</v>
      </c>
      <c r="F22" s="32" t="s">
        <v>45</v>
      </c>
      <c r="G22" s="32" t="s">
        <v>222</v>
      </c>
      <c r="H22" s="32" t="s">
        <v>223</v>
      </c>
      <c r="I22" s="32" t="s">
        <v>46</v>
      </c>
      <c r="J22" s="32" t="s">
        <v>47</v>
      </c>
      <c r="K22" s="32" t="s">
        <v>224</v>
      </c>
    </row>
    <row r="23" spans="1:11" x14ac:dyDescent="0.2">
      <c r="A23" s="32" t="s">
        <v>150</v>
      </c>
      <c r="B23" s="32" t="s">
        <v>219</v>
      </c>
      <c r="C23" s="32" t="s">
        <v>176</v>
      </c>
      <c r="D23" s="32" t="s">
        <v>226</v>
      </c>
      <c r="E23" s="32" t="s">
        <v>227</v>
      </c>
      <c r="F23" s="32" t="s">
        <v>48</v>
      </c>
      <c r="G23" s="32" t="s">
        <v>228</v>
      </c>
      <c r="H23" s="32" t="s">
        <v>229</v>
      </c>
      <c r="I23" s="32" t="s">
        <v>49</v>
      </c>
      <c r="J23" s="32" t="s">
        <v>50</v>
      </c>
      <c r="K23" s="32" t="s">
        <v>230</v>
      </c>
    </row>
    <row r="24" spans="1:11" x14ac:dyDescent="0.2">
      <c r="A24" s="32" t="s">
        <v>151</v>
      </c>
      <c r="B24" s="32" t="s">
        <v>225</v>
      </c>
      <c r="C24" s="32" t="s">
        <v>177</v>
      </c>
      <c r="D24" s="32" t="s">
        <v>232</v>
      </c>
      <c r="E24" s="32" t="s">
        <v>233</v>
      </c>
      <c r="F24" s="32" t="s">
        <v>51</v>
      </c>
      <c r="G24" s="32" t="s">
        <v>234</v>
      </c>
      <c r="H24" s="32" t="s">
        <v>235</v>
      </c>
      <c r="I24" s="32" t="s">
        <v>52</v>
      </c>
      <c r="J24" s="32" t="s">
        <v>53</v>
      </c>
      <c r="K24" s="32" t="s">
        <v>236</v>
      </c>
    </row>
    <row r="25" spans="1:11" x14ac:dyDescent="0.2">
      <c r="A25" s="32" t="s">
        <v>152</v>
      </c>
      <c r="B25" s="32" t="s">
        <v>231</v>
      </c>
      <c r="C25" s="32" t="s">
        <v>178</v>
      </c>
      <c r="D25" s="32" t="s">
        <v>238</v>
      </c>
      <c r="E25" s="32" t="s">
        <v>239</v>
      </c>
      <c r="F25" s="32" t="s">
        <v>54</v>
      </c>
      <c r="G25" s="32" t="s">
        <v>240</v>
      </c>
      <c r="H25" s="32" t="s">
        <v>241</v>
      </c>
      <c r="I25" s="32" t="s">
        <v>55</v>
      </c>
      <c r="J25" s="32" t="s">
        <v>56</v>
      </c>
      <c r="K25" s="32" t="s">
        <v>242</v>
      </c>
    </row>
    <row r="26" spans="1:11" x14ac:dyDescent="0.2">
      <c r="A26" s="32" t="s">
        <v>153</v>
      </c>
      <c r="B26" s="32" t="s">
        <v>237</v>
      </c>
      <c r="C26" s="32" t="s">
        <v>179</v>
      </c>
      <c r="D26" s="32" t="s">
        <v>244</v>
      </c>
      <c r="E26" s="32" t="s">
        <v>245</v>
      </c>
      <c r="F26" s="32" t="s">
        <v>57</v>
      </c>
      <c r="G26" s="32" t="s">
        <v>246</v>
      </c>
      <c r="H26" s="32" t="s">
        <v>247</v>
      </c>
      <c r="I26" s="32" t="s">
        <v>58</v>
      </c>
      <c r="J26" s="32" t="s">
        <v>59</v>
      </c>
      <c r="K26" s="32" t="s">
        <v>248</v>
      </c>
    </row>
    <row r="27" spans="1:11" x14ac:dyDescent="0.2">
      <c r="A27" s="32" t="s">
        <v>154</v>
      </c>
      <c r="B27" s="32" t="s">
        <v>243</v>
      </c>
      <c r="C27" s="32" t="s">
        <v>180</v>
      </c>
      <c r="D27" s="32" t="s">
        <v>250</v>
      </c>
      <c r="E27" s="32" t="s">
        <v>251</v>
      </c>
      <c r="F27" s="32" t="s">
        <v>60</v>
      </c>
      <c r="G27" s="32" t="s">
        <v>252</v>
      </c>
      <c r="H27" s="32" t="s">
        <v>253</v>
      </c>
      <c r="I27" s="32" t="s">
        <v>61</v>
      </c>
      <c r="J27" s="32" t="s">
        <v>62</v>
      </c>
      <c r="K27" s="32" t="s">
        <v>254</v>
      </c>
    </row>
    <row r="28" spans="1:11" x14ac:dyDescent="0.2">
      <c r="A28" s="32" t="s">
        <v>155</v>
      </c>
      <c r="B28" s="32" t="s">
        <v>249</v>
      </c>
      <c r="C28" s="32" t="s">
        <v>181</v>
      </c>
      <c r="D28" s="32" t="s">
        <v>256</v>
      </c>
      <c r="E28" s="32" t="s">
        <v>257</v>
      </c>
      <c r="F28" s="32" t="s">
        <v>64</v>
      </c>
      <c r="G28" s="32" t="s">
        <v>258</v>
      </c>
      <c r="H28" s="32" t="s">
        <v>259</v>
      </c>
      <c r="I28" s="32" t="s">
        <v>65</v>
      </c>
      <c r="J28" s="32" t="s">
        <v>66</v>
      </c>
      <c r="K28" s="32" t="s">
        <v>260</v>
      </c>
    </row>
    <row r="29" spans="1:11" x14ac:dyDescent="0.2">
      <c r="A29" s="32" t="s">
        <v>156</v>
      </c>
      <c r="B29" s="32" t="s">
        <v>255</v>
      </c>
      <c r="C29" s="32" t="s">
        <v>182</v>
      </c>
      <c r="D29" s="32" t="s">
        <v>415</v>
      </c>
      <c r="E29" s="32" t="s">
        <v>416</v>
      </c>
      <c r="F29" s="32" t="s">
        <v>67</v>
      </c>
      <c r="G29" s="32" t="s">
        <v>417</v>
      </c>
      <c r="H29" s="32" t="s">
        <v>418</v>
      </c>
      <c r="I29" s="32" t="s">
        <v>68</v>
      </c>
      <c r="J29" s="32" t="s">
        <v>69</v>
      </c>
      <c r="K29" s="32" t="s">
        <v>419</v>
      </c>
    </row>
    <row r="30" spans="1:11" x14ac:dyDescent="0.2">
      <c r="C30" s="32" t="s">
        <v>15</v>
      </c>
      <c r="D30" s="32" t="s">
        <v>514</v>
      </c>
      <c r="E30" s="32" t="s">
        <v>515</v>
      </c>
      <c r="F30" s="32" t="s">
        <v>516</v>
      </c>
      <c r="G30" s="32" t="s">
        <v>517</v>
      </c>
      <c r="H30" s="32" t="s">
        <v>518</v>
      </c>
      <c r="I30" s="32" t="s">
        <v>519</v>
      </c>
      <c r="J30" s="32" t="s">
        <v>70</v>
      </c>
      <c r="K30" s="32" t="s">
        <v>520</v>
      </c>
    </row>
    <row r="32" spans="1:11" x14ac:dyDescent="0.2">
      <c r="C32" s="32" t="s">
        <v>207</v>
      </c>
    </row>
    <row r="33" spans="1:11" x14ac:dyDescent="0.2">
      <c r="C33" s="32" t="s">
        <v>208</v>
      </c>
    </row>
    <row r="34" spans="1:11" x14ac:dyDescent="0.2">
      <c r="A34" s="32" t="s">
        <v>157</v>
      </c>
      <c r="B34" s="32" t="s">
        <v>120</v>
      </c>
      <c r="C34" s="32" t="s">
        <v>183</v>
      </c>
      <c r="D34" s="32" t="s">
        <v>261</v>
      </c>
      <c r="E34" s="32" t="s">
        <v>262</v>
      </c>
      <c r="F34" s="32" t="s">
        <v>71</v>
      </c>
      <c r="G34" s="32" t="s">
        <v>263</v>
      </c>
      <c r="H34" s="32" t="s">
        <v>264</v>
      </c>
      <c r="I34" s="32" t="s">
        <v>72</v>
      </c>
      <c r="J34" s="32" t="s">
        <v>73</v>
      </c>
      <c r="K34" s="32" t="s">
        <v>265</v>
      </c>
    </row>
    <row r="35" spans="1:11" x14ac:dyDescent="0.2">
      <c r="A35" s="32" t="s">
        <v>158</v>
      </c>
      <c r="B35" s="32" t="s">
        <v>121</v>
      </c>
      <c r="C35" s="32" t="s">
        <v>184</v>
      </c>
      <c r="D35" s="32" t="s">
        <v>266</v>
      </c>
      <c r="E35" s="32" t="s">
        <v>267</v>
      </c>
      <c r="F35" s="32" t="s">
        <v>74</v>
      </c>
      <c r="G35" s="32" t="s">
        <v>268</v>
      </c>
      <c r="H35" s="32" t="s">
        <v>269</v>
      </c>
      <c r="I35" s="32" t="s">
        <v>75</v>
      </c>
      <c r="J35" s="32" t="s">
        <v>76</v>
      </c>
      <c r="K35" s="32" t="s">
        <v>270</v>
      </c>
    </row>
    <row r="36" spans="1:11" x14ac:dyDescent="0.2">
      <c r="A36" s="32" t="s">
        <v>159</v>
      </c>
      <c r="B36" s="32" t="s">
        <v>122</v>
      </c>
      <c r="C36" s="32" t="s">
        <v>185</v>
      </c>
      <c r="D36" s="32" t="s">
        <v>271</v>
      </c>
      <c r="E36" s="32" t="s">
        <v>272</v>
      </c>
      <c r="F36" s="32" t="s">
        <v>77</v>
      </c>
      <c r="G36" s="32" t="s">
        <v>273</v>
      </c>
      <c r="H36" s="32" t="s">
        <v>274</v>
      </c>
      <c r="I36" s="32" t="s">
        <v>78</v>
      </c>
      <c r="J36" s="32" t="s">
        <v>79</v>
      </c>
      <c r="K36" s="32" t="s">
        <v>275</v>
      </c>
    </row>
    <row r="37" spans="1:11" x14ac:dyDescent="0.2">
      <c r="A37" s="32" t="s">
        <v>172</v>
      </c>
      <c r="B37" s="32" t="s">
        <v>123</v>
      </c>
      <c r="C37" s="32" t="s">
        <v>198</v>
      </c>
      <c r="D37" s="32" t="s">
        <v>276</v>
      </c>
      <c r="E37" s="32" t="s">
        <v>277</v>
      </c>
      <c r="F37" s="32" t="s">
        <v>134</v>
      </c>
      <c r="G37" s="32" t="s">
        <v>278</v>
      </c>
      <c r="H37" s="32" t="s">
        <v>279</v>
      </c>
      <c r="I37" s="32" t="s">
        <v>135</v>
      </c>
      <c r="J37" s="32" t="s">
        <v>80</v>
      </c>
      <c r="K37" s="32" t="s">
        <v>280</v>
      </c>
    </row>
    <row r="38" spans="1:11" x14ac:dyDescent="0.2">
      <c r="A38" s="32" t="s">
        <v>281</v>
      </c>
      <c r="B38" s="32" t="s">
        <v>124</v>
      </c>
      <c r="C38" s="32" t="s">
        <v>283</v>
      </c>
      <c r="D38" s="32" t="s">
        <v>284</v>
      </c>
      <c r="E38" s="32" t="s">
        <v>285</v>
      </c>
      <c r="F38" s="32" t="s">
        <v>286</v>
      </c>
      <c r="G38" s="32" t="s">
        <v>287</v>
      </c>
      <c r="H38" s="32" t="s">
        <v>288</v>
      </c>
      <c r="I38" s="32" t="s">
        <v>289</v>
      </c>
      <c r="J38" s="32" t="s">
        <v>136</v>
      </c>
      <c r="K38" s="32" t="s">
        <v>290</v>
      </c>
    </row>
    <row r="39" spans="1:11" x14ac:dyDescent="0.2">
      <c r="A39" s="32" t="s">
        <v>291</v>
      </c>
      <c r="B39" s="32" t="s">
        <v>282</v>
      </c>
      <c r="C39" s="32" t="s">
        <v>293</v>
      </c>
      <c r="D39" s="32" t="s">
        <v>294</v>
      </c>
      <c r="E39" s="32" t="s">
        <v>295</v>
      </c>
      <c r="F39" s="32" t="s">
        <v>296</v>
      </c>
      <c r="G39" s="32" t="s">
        <v>297</v>
      </c>
      <c r="H39" s="32" t="s">
        <v>298</v>
      </c>
      <c r="I39" s="32" t="s">
        <v>299</v>
      </c>
      <c r="J39" s="32" t="s">
        <v>300</v>
      </c>
      <c r="K39" s="32" t="s">
        <v>301</v>
      </c>
    </row>
    <row r="40" spans="1:11" x14ac:dyDescent="0.2">
      <c r="A40" s="32" t="s">
        <v>160</v>
      </c>
      <c r="B40" s="32" t="s">
        <v>292</v>
      </c>
      <c r="C40" s="32" t="s">
        <v>186</v>
      </c>
      <c r="D40" s="32" t="s">
        <v>303</v>
      </c>
      <c r="E40" s="32" t="s">
        <v>304</v>
      </c>
      <c r="F40" s="32" t="s">
        <v>81</v>
      </c>
      <c r="G40" s="32" t="s">
        <v>305</v>
      </c>
      <c r="H40" s="32" t="s">
        <v>306</v>
      </c>
      <c r="I40" s="32" t="s">
        <v>82</v>
      </c>
      <c r="J40" s="32" t="s">
        <v>83</v>
      </c>
      <c r="K40" s="32" t="s">
        <v>307</v>
      </c>
    </row>
    <row r="41" spans="1:11" x14ac:dyDescent="0.2">
      <c r="A41" s="32" t="s">
        <v>161</v>
      </c>
      <c r="B41" s="32" t="s">
        <v>302</v>
      </c>
      <c r="C41" s="32" t="s">
        <v>187</v>
      </c>
      <c r="D41" s="32" t="s">
        <v>420</v>
      </c>
      <c r="E41" s="32" t="s">
        <v>421</v>
      </c>
      <c r="F41" s="32" t="s">
        <v>84</v>
      </c>
      <c r="G41" s="32" t="s">
        <v>422</v>
      </c>
      <c r="H41" s="32" t="s">
        <v>423</v>
      </c>
      <c r="I41" s="32" t="s">
        <v>85</v>
      </c>
      <c r="J41" s="32" t="s">
        <v>86</v>
      </c>
      <c r="K41" s="32" t="s">
        <v>424</v>
      </c>
    </row>
    <row r="42" spans="1:11" x14ac:dyDescent="0.2">
      <c r="B42" s="32" t="s">
        <v>20</v>
      </c>
      <c r="C42" s="32" t="s">
        <v>0</v>
      </c>
      <c r="D42" s="32" t="s">
        <v>474</v>
      </c>
      <c r="E42" s="32" t="s">
        <v>475</v>
      </c>
      <c r="F42" s="32" t="s">
        <v>476</v>
      </c>
      <c r="G42" s="32" t="s">
        <v>477</v>
      </c>
      <c r="H42" s="32" t="s">
        <v>478</v>
      </c>
      <c r="I42" s="32" t="s">
        <v>479</v>
      </c>
      <c r="J42" s="32" t="s">
        <v>87</v>
      </c>
      <c r="K42" s="32" t="s">
        <v>480</v>
      </c>
    </row>
    <row r="44" spans="1:11" x14ac:dyDescent="0.2">
      <c r="C44" s="32" t="s">
        <v>209</v>
      </c>
    </row>
    <row r="45" spans="1:11" x14ac:dyDescent="0.2">
      <c r="A45" s="32" t="s">
        <v>173</v>
      </c>
      <c r="B45" s="32" t="s">
        <v>131</v>
      </c>
      <c r="C45" s="32" t="s">
        <v>199</v>
      </c>
      <c r="D45" s="32" t="s">
        <v>308</v>
      </c>
      <c r="E45" s="32" t="s">
        <v>309</v>
      </c>
      <c r="F45" s="32" t="s">
        <v>143</v>
      </c>
      <c r="G45" s="32" t="s">
        <v>425</v>
      </c>
      <c r="H45" s="32" t="s">
        <v>310</v>
      </c>
      <c r="I45" s="32" t="s">
        <v>144</v>
      </c>
      <c r="J45" s="32" t="s">
        <v>88</v>
      </c>
      <c r="K45" s="32" t="s">
        <v>464</v>
      </c>
    </row>
    <row r="46" spans="1:11" x14ac:dyDescent="0.2">
      <c r="A46" s="32" t="s">
        <v>311</v>
      </c>
      <c r="B46" s="32" t="s">
        <v>623</v>
      </c>
      <c r="C46" s="32" t="s">
        <v>313</v>
      </c>
      <c r="D46" s="32" t="s">
        <v>314</v>
      </c>
      <c r="E46" s="32" t="s">
        <v>315</v>
      </c>
      <c r="F46" s="32" t="s">
        <v>316</v>
      </c>
      <c r="G46" s="32" t="s">
        <v>573</v>
      </c>
      <c r="H46" s="32" t="s">
        <v>317</v>
      </c>
      <c r="I46" s="32" t="s">
        <v>318</v>
      </c>
      <c r="J46" s="32" t="s">
        <v>145</v>
      </c>
      <c r="K46" s="32" t="s">
        <v>465</v>
      </c>
    </row>
    <row r="47" spans="1:11" x14ac:dyDescent="0.2">
      <c r="A47" s="32" t="s">
        <v>319</v>
      </c>
      <c r="B47" s="32" t="s">
        <v>128</v>
      </c>
      <c r="C47" s="32" t="s">
        <v>320</v>
      </c>
      <c r="D47" s="32" t="s">
        <v>321</v>
      </c>
      <c r="E47" s="32" t="s">
        <v>322</v>
      </c>
      <c r="F47" s="32" t="s">
        <v>323</v>
      </c>
      <c r="G47" s="32" t="s">
        <v>324</v>
      </c>
      <c r="H47" s="32" t="s">
        <v>325</v>
      </c>
      <c r="I47" s="32" t="s">
        <v>326</v>
      </c>
      <c r="J47" s="32" t="s">
        <v>327</v>
      </c>
      <c r="K47" s="32" t="s">
        <v>466</v>
      </c>
    </row>
    <row r="48" spans="1:11" x14ac:dyDescent="0.2">
      <c r="A48" s="32" t="s">
        <v>162</v>
      </c>
      <c r="B48" s="32" t="s">
        <v>312</v>
      </c>
      <c r="C48" s="32" t="s">
        <v>188</v>
      </c>
      <c r="D48" s="32" t="s">
        <v>328</v>
      </c>
      <c r="E48" s="32" t="s">
        <v>329</v>
      </c>
      <c r="F48" s="32" t="s">
        <v>89</v>
      </c>
      <c r="G48" s="32" t="s">
        <v>330</v>
      </c>
      <c r="H48" s="32" t="s">
        <v>331</v>
      </c>
      <c r="I48" s="32" t="s">
        <v>90</v>
      </c>
      <c r="J48" s="32" t="s">
        <v>91</v>
      </c>
      <c r="K48" s="32" t="s">
        <v>467</v>
      </c>
    </row>
    <row r="49" spans="1:11" x14ac:dyDescent="0.2">
      <c r="A49" s="32" t="s">
        <v>481</v>
      </c>
      <c r="B49" s="32" t="s">
        <v>129</v>
      </c>
      <c r="C49" s="32" t="s">
        <v>482</v>
      </c>
      <c r="D49" s="32" t="s">
        <v>483</v>
      </c>
      <c r="E49" s="32" t="s">
        <v>484</v>
      </c>
      <c r="F49" s="32" t="s">
        <v>485</v>
      </c>
      <c r="G49" s="32" t="s">
        <v>486</v>
      </c>
      <c r="H49" s="32" t="s">
        <v>487</v>
      </c>
      <c r="I49" s="32" t="s">
        <v>488</v>
      </c>
      <c r="J49" s="32" t="s">
        <v>92</v>
      </c>
      <c r="K49" s="32" t="s">
        <v>489</v>
      </c>
    </row>
    <row r="50" spans="1:11" x14ac:dyDescent="0.2">
      <c r="A50" s="32" t="s">
        <v>574</v>
      </c>
      <c r="B50" s="32" t="s">
        <v>130</v>
      </c>
      <c r="C50" s="32" t="s">
        <v>575</v>
      </c>
      <c r="D50" s="32" t="s">
        <v>576</v>
      </c>
      <c r="E50" s="32" t="s">
        <v>577</v>
      </c>
      <c r="F50" s="32" t="s">
        <v>578</v>
      </c>
      <c r="G50" s="32" t="s">
        <v>579</v>
      </c>
      <c r="H50" s="32" t="s">
        <v>580</v>
      </c>
      <c r="I50" s="32" t="s">
        <v>581</v>
      </c>
      <c r="J50" s="32" t="s">
        <v>490</v>
      </c>
      <c r="K50" s="32" t="s">
        <v>582</v>
      </c>
    </row>
    <row r="51" spans="1:11" x14ac:dyDescent="0.2">
      <c r="B51" s="32" t="s">
        <v>20</v>
      </c>
      <c r="C51" s="32" t="s">
        <v>0</v>
      </c>
      <c r="D51" s="32" t="s">
        <v>624</v>
      </c>
      <c r="E51" s="32" t="s">
        <v>625</v>
      </c>
      <c r="F51" s="32" t="s">
        <v>626</v>
      </c>
      <c r="G51" s="32" t="s">
        <v>627</v>
      </c>
      <c r="H51" s="32" t="s">
        <v>628</v>
      </c>
      <c r="I51" s="32" t="s">
        <v>629</v>
      </c>
      <c r="J51" s="32" t="s">
        <v>583</v>
      </c>
      <c r="K51" s="32" t="s">
        <v>630</v>
      </c>
    </row>
    <row r="53" spans="1:11" x14ac:dyDescent="0.2">
      <c r="C53" s="32" t="s">
        <v>210</v>
      </c>
    </row>
    <row r="54" spans="1:11" x14ac:dyDescent="0.2">
      <c r="A54" s="32" t="s">
        <v>163</v>
      </c>
      <c r="B54" s="32" t="s">
        <v>125</v>
      </c>
      <c r="C54" s="32" t="s">
        <v>189</v>
      </c>
      <c r="D54" s="32" t="s">
        <v>333</v>
      </c>
      <c r="E54" s="32" t="s">
        <v>334</v>
      </c>
      <c r="F54" s="32" t="s">
        <v>93</v>
      </c>
      <c r="G54" s="32" t="s">
        <v>335</v>
      </c>
      <c r="H54" s="32" t="s">
        <v>336</v>
      </c>
      <c r="I54" s="32" t="s">
        <v>94</v>
      </c>
      <c r="J54" s="32" t="s">
        <v>95</v>
      </c>
      <c r="K54" s="32" t="s">
        <v>337</v>
      </c>
    </row>
    <row r="55" spans="1:11" x14ac:dyDescent="0.2">
      <c r="A55" s="32" t="s">
        <v>164</v>
      </c>
      <c r="B55" s="32" t="s">
        <v>332</v>
      </c>
      <c r="C55" s="32" t="s">
        <v>190</v>
      </c>
      <c r="D55" s="32" t="s">
        <v>338</v>
      </c>
      <c r="E55" s="32" t="s">
        <v>339</v>
      </c>
      <c r="F55" s="32" t="s">
        <v>96</v>
      </c>
      <c r="G55" s="32" t="s">
        <v>340</v>
      </c>
      <c r="H55" s="32" t="s">
        <v>341</v>
      </c>
      <c r="I55" s="32" t="s">
        <v>97</v>
      </c>
      <c r="J55" s="32" t="s">
        <v>98</v>
      </c>
      <c r="K55" s="32" t="s">
        <v>342</v>
      </c>
    </row>
    <row r="56" spans="1:11" x14ac:dyDescent="0.2">
      <c r="A56" s="32" t="s">
        <v>165</v>
      </c>
      <c r="B56" s="32" t="s">
        <v>126</v>
      </c>
      <c r="C56" s="32" t="s">
        <v>191</v>
      </c>
      <c r="D56" s="32" t="s">
        <v>343</v>
      </c>
      <c r="E56" s="32" t="s">
        <v>344</v>
      </c>
      <c r="F56" s="32" t="s">
        <v>99</v>
      </c>
      <c r="G56" s="32" t="s">
        <v>345</v>
      </c>
      <c r="H56" s="32" t="s">
        <v>346</v>
      </c>
      <c r="I56" s="32" t="s">
        <v>100</v>
      </c>
      <c r="J56" s="32" t="s">
        <v>101</v>
      </c>
      <c r="K56" s="32" t="s">
        <v>347</v>
      </c>
    </row>
    <row r="57" spans="1:11" x14ac:dyDescent="0.2">
      <c r="A57" s="32" t="s">
        <v>166</v>
      </c>
      <c r="B57" s="32" t="s">
        <v>127</v>
      </c>
      <c r="C57" s="32" t="s">
        <v>192</v>
      </c>
      <c r="D57" s="32" t="s">
        <v>349</v>
      </c>
      <c r="E57" s="32" t="s">
        <v>350</v>
      </c>
      <c r="F57" s="32" t="s">
        <v>102</v>
      </c>
      <c r="G57" s="32" t="s">
        <v>351</v>
      </c>
      <c r="H57" s="32" t="s">
        <v>352</v>
      </c>
      <c r="I57" s="32" t="s">
        <v>103</v>
      </c>
      <c r="J57" s="32" t="s">
        <v>104</v>
      </c>
      <c r="K57" s="32" t="s">
        <v>353</v>
      </c>
    </row>
    <row r="58" spans="1:11" x14ac:dyDescent="0.2">
      <c r="A58" s="32" t="s">
        <v>491</v>
      </c>
      <c r="B58" s="32" t="s">
        <v>119</v>
      </c>
      <c r="C58" s="32" t="s">
        <v>492</v>
      </c>
      <c r="D58" s="32" t="s">
        <v>493</v>
      </c>
      <c r="E58" s="32" t="s">
        <v>494</v>
      </c>
      <c r="F58" s="32" t="s">
        <v>495</v>
      </c>
      <c r="G58" s="32" t="s">
        <v>496</v>
      </c>
      <c r="H58" s="32" t="s">
        <v>497</v>
      </c>
      <c r="I58" s="32" t="s">
        <v>498</v>
      </c>
      <c r="J58" s="32" t="s">
        <v>105</v>
      </c>
      <c r="K58" s="32" t="s">
        <v>499</v>
      </c>
    </row>
    <row r="59" spans="1:11" x14ac:dyDescent="0.2">
      <c r="A59" s="32" t="s">
        <v>526</v>
      </c>
      <c r="B59" s="32" t="s">
        <v>348</v>
      </c>
      <c r="C59" s="32" t="s">
        <v>527</v>
      </c>
      <c r="D59" s="32" t="s">
        <v>528</v>
      </c>
      <c r="E59" s="32" t="s">
        <v>529</v>
      </c>
      <c r="F59" s="32" t="s">
        <v>530</v>
      </c>
      <c r="G59" s="32" t="s">
        <v>531</v>
      </c>
      <c r="H59" s="32" t="s">
        <v>532</v>
      </c>
      <c r="I59" s="32" t="s">
        <v>533</v>
      </c>
      <c r="J59" s="32" t="s">
        <v>106</v>
      </c>
      <c r="K59" s="32" t="s">
        <v>534</v>
      </c>
    </row>
    <row r="60" spans="1:11" x14ac:dyDescent="0.2">
      <c r="B60" s="32" t="s">
        <v>20</v>
      </c>
      <c r="C60" s="32" t="s">
        <v>0</v>
      </c>
      <c r="D60" s="32" t="s">
        <v>584</v>
      </c>
      <c r="E60" s="32" t="s">
        <v>585</v>
      </c>
      <c r="F60" s="32" t="s">
        <v>586</v>
      </c>
      <c r="G60" s="32" t="s">
        <v>587</v>
      </c>
      <c r="H60" s="32" t="s">
        <v>588</v>
      </c>
      <c r="I60" s="32" t="s">
        <v>589</v>
      </c>
      <c r="J60" s="32" t="s">
        <v>535</v>
      </c>
      <c r="K60" s="32" t="s">
        <v>590</v>
      </c>
    </row>
    <row r="62" spans="1:11" x14ac:dyDescent="0.2">
      <c r="C62" s="32" t="s">
        <v>211</v>
      </c>
    </row>
    <row r="63" spans="1:11" x14ac:dyDescent="0.2">
      <c r="A63" s="32" t="s">
        <v>167</v>
      </c>
      <c r="B63" s="32" t="s">
        <v>354</v>
      </c>
      <c r="C63" s="32" t="s">
        <v>193</v>
      </c>
      <c r="D63" s="32" t="s">
        <v>357</v>
      </c>
      <c r="E63" s="32" t="s">
        <v>358</v>
      </c>
      <c r="F63" s="32" t="s">
        <v>107</v>
      </c>
      <c r="G63" s="32" t="s">
        <v>359</v>
      </c>
      <c r="H63" s="32" t="s">
        <v>360</v>
      </c>
      <c r="I63" s="32" t="s">
        <v>108</v>
      </c>
      <c r="J63" s="32" t="s">
        <v>109</v>
      </c>
      <c r="K63" s="32" t="s">
        <v>361</v>
      </c>
    </row>
    <row r="64" spans="1:11" x14ac:dyDescent="0.2">
      <c r="A64" s="32" t="s">
        <v>168</v>
      </c>
      <c r="B64" s="32" t="s">
        <v>355</v>
      </c>
      <c r="C64" s="32" t="s">
        <v>194</v>
      </c>
      <c r="D64" s="32" t="s">
        <v>363</v>
      </c>
      <c r="E64" s="32" t="s">
        <v>364</v>
      </c>
      <c r="F64" s="32" t="s">
        <v>110</v>
      </c>
      <c r="G64" s="32" t="s">
        <v>365</v>
      </c>
      <c r="H64" s="32" t="s">
        <v>366</v>
      </c>
      <c r="I64" s="32" t="s">
        <v>111</v>
      </c>
      <c r="J64" s="32" t="s">
        <v>112</v>
      </c>
      <c r="K64" s="32" t="s">
        <v>367</v>
      </c>
    </row>
    <row r="65" spans="1:11" x14ac:dyDescent="0.2">
      <c r="A65" s="32" t="s">
        <v>169</v>
      </c>
      <c r="B65" s="32" t="s">
        <v>356</v>
      </c>
      <c r="C65" s="32" t="s">
        <v>195</v>
      </c>
      <c r="D65" s="32" t="s">
        <v>369</v>
      </c>
      <c r="E65" s="32" t="s">
        <v>370</v>
      </c>
      <c r="F65" s="32" t="s">
        <v>137</v>
      </c>
      <c r="G65" s="32" t="s">
        <v>371</v>
      </c>
      <c r="H65" s="32" t="s">
        <v>372</v>
      </c>
      <c r="I65" s="32" t="s">
        <v>138</v>
      </c>
      <c r="J65" s="32" t="s">
        <v>113</v>
      </c>
      <c r="K65" s="32" t="s">
        <v>373</v>
      </c>
    </row>
    <row r="66" spans="1:11" x14ac:dyDescent="0.2">
      <c r="A66" s="32" t="s">
        <v>500</v>
      </c>
      <c r="B66" s="32" t="s">
        <v>362</v>
      </c>
      <c r="C66" s="32" t="s">
        <v>501</v>
      </c>
      <c r="D66" s="32" t="s">
        <v>502</v>
      </c>
      <c r="E66" s="32" t="s">
        <v>503</v>
      </c>
      <c r="F66" s="32" t="s">
        <v>504</v>
      </c>
      <c r="G66" s="32" t="s">
        <v>505</v>
      </c>
      <c r="H66" s="32" t="s">
        <v>506</v>
      </c>
      <c r="I66" s="32" t="s">
        <v>507</v>
      </c>
      <c r="J66" s="32" t="s">
        <v>139</v>
      </c>
      <c r="K66" s="32" t="s">
        <v>508</v>
      </c>
    </row>
    <row r="67" spans="1:11" x14ac:dyDescent="0.2">
      <c r="A67" s="32" t="s">
        <v>536</v>
      </c>
      <c r="B67" s="32" t="s">
        <v>368</v>
      </c>
      <c r="C67" s="32" t="s">
        <v>537</v>
      </c>
      <c r="D67" s="32" t="s">
        <v>538</v>
      </c>
      <c r="E67" s="32" t="s">
        <v>539</v>
      </c>
      <c r="F67" s="32" t="s">
        <v>540</v>
      </c>
      <c r="G67" s="32" t="s">
        <v>591</v>
      </c>
      <c r="H67" s="32" t="s">
        <v>541</v>
      </c>
      <c r="I67" s="32" t="s">
        <v>542</v>
      </c>
      <c r="J67" s="32" t="s">
        <v>509</v>
      </c>
      <c r="K67" s="32" t="s">
        <v>543</v>
      </c>
    </row>
    <row r="68" spans="1:11" x14ac:dyDescent="0.2">
      <c r="C68" s="32" t="s">
        <v>0</v>
      </c>
      <c r="D68" s="32" t="s">
        <v>592</v>
      </c>
      <c r="E68" s="32" t="s">
        <v>593</v>
      </c>
      <c r="F68" s="32" t="s">
        <v>594</v>
      </c>
      <c r="G68" s="32" t="s">
        <v>595</v>
      </c>
      <c r="H68" s="32" t="s">
        <v>596</v>
      </c>
      <c r="I68" s="32" t="s">
        <v>597</v>
      </c>
      <c r="J68" s="32" t="s">
        <v>544</v>
      </c>
      <c r="K68" s="32" t="s">
        <v>598</v>
      </c>
    </row>
    <row r="70" spans="1:11" x14ac:dyDescent="0.2">
      <c r="C70" s="32" t="s">
        <v>212</v>
      </c>
    </row>
    <row r="71" spans="1:11" x14ac:dyDescent="0.2">
      <c r="A71" s="32" t="s">
        <v>170</v>
      </c>
      <c r="B71" s="32" t="s">
        <v>374</v>
      </c>
      <c r="C71" s="32" t="s">
        <v>196</v>
      </c>
      <c r="D71" s="32" t="s">
        <v>377</v>
      </c>
      <c r="E71" s="32" t="s">
        <v>378</v>
      </c>
      <c r="F71" s="32" t="s">
        <v>114</v>
      </c>
      <c r="G71" s="32" t="s">
        <v>379</v>
      </c>
      <c r="H71" s="32" t="s">
        <v>380</v>
      </c>
      <c r="I71" s="32" t="s">
        <v>115</v>
      </c>
      <c r="J71" s="32" t="s">
        <v>116</v>
      </c>
      <c r="K71" s="32" t="s">
        <v>381</v>
      </c>
    </row>
    <row r="72" spans="1:11" x14ac:dyDescent="0.2">
      <c r="A72" s="32" t="s">
        <v>171</v>
      </c>
      <c r="B72" s="32" t="s">
        <v>375</v>
      </c>
      <c r="C72" s="32" t="s">
        <v>197</v>
      </c>
      <c r="D72" s="32" t="s">
        <v>383</v>
      </c>
      <c r="E72" s="32" t="s">
        <v>384</v>
      </c>
      <c r="F72" s="32" t="s">
        <v>140</v>
      </c>
      <c r="G72" s="32" t="s">
        <v>385</v>
      </c>
      <c r="H72" s="32" t="s">
        <v>386</v>
      </c>
      <c r="I72" s="32" t="s">
        <v>141</v>
      </c>
      <c r="J72" s="32" t="s">
        <v>117</v>
      </c>
      <c r="K72" s="32" t="s">
        <v>387</v>
      </c>
    </row>
    <row r="73" spans="1:11" x14ac:dyDescent="0.2">
      <c r="A73" s="32" t="s">
        <v>200</v>
      </c>
      <c r="B73" s="32" t="s">
        <v>376</v>
      </c>
      <c r="C73" s="32" t="s">
        <v>201</v>
      </c>
      <c r="D73" s="32" t="s">
        <v>389</v>
      </c>
      <c r="E73" s="32" t="s">
        <v>390</v>
      </c>
      <c r="F73" s="32" t="s">
        <v>202</v>
      </c>
      <c r="G73" s="32" t="s">
        <v>391</v>
      </c>
      <c r="H73" s="32" t="s">
        <v>392</v>
      </c>
      <c r="I73" s="32" t="s">
        <v>203</v>
      </c>
      <c r="J73" s="32" t="s">
        <v>142</v>
      </c>
      <c r="K73" s="32" t="s">
        <v>393</v>
      </c>
    </row>
    <row r="74" spans="1:11" x14ac:dyDescent="0.2">
      <c r="A74" s="32" t="s">
        <v>394</v>
      </c>
      <c r="B74" s="32" t="s">
        <v>382</v>
      </c>
      <c r="C74" s="32" t="s">
        <v>395</v>
      </c>
      <c r="D74" s="32" t="s">
        <v>396</v>
      </c>
      <c r="E74" s="32" t="s">
        <v>397</v>
      </c>
      <c r="F74" s="32" t="s">
        <v>398</v>
      </c>
      <c r="G74" s="32" t="s">
        <v>399</v>
      </c>
      <c r="H74" s="32" t="s">
        <v>400</v>
      </c>
      <c r="I74" s="32" t="s">
        <v>401</v>
      </c>
      <c r="J74" s="32" t="s">
        <v>146</v>
      </c>
      <c r="K74" s="32" t="s">
        <v>402</v>
      </c>
    </row>
    <row r="75" spans="1:11" x14ac:dyDescent="0.2">
      <c r="A75" s="32" t="s">
        <v>403</v>
      </c>
      <c r="B75" s="32" t="s">
        <v>388</v>
      </c>
      <c r="C75" s="32" t="s">
        <v>404</v>
      </c>
      <c r="D75" s="32" t="s">
        <v>405</v>
      </c>
      <c r="E75" s="32" t="s">
        <v>406</v>
      </c>
      <c r="F75" s="32" t="s">
        <v>407</v>
      </c>
      <c r="G75" s="32" t="s">
        <v>408</v>
      </c>
      <c r="H75" s="32" t="s">
        <v>409</v>
      </c>
      <c r="I75" s="32" t="s">
        <v>410</v>
      </c>
      <c r="J75" s="32" t="s">
        <v>411</v>
      </c>
      <c r="K75" s="32" t="s">
        <v>412</v>
      </c>
    </row>
    <row r="76" spans="1:11" x14ac:dyDescent="0.2">
      <c r="A76" s="32" t="s">
        <v>545</v>
      </c>
      <c r="B76" s="32" t="s">
        <v>413</v>
      </c>
      <c r="C76" s="32" t="s">
        <v>546</v>
      </c>
      <c r="D76" s="32" t="s">
        <v>547</v>
      </c>
      <c r="E76" s="32" t="s">
        <v>548</v>
      </c>
      <c r="F76" s="32" t="s">
        <v>549</v>
      </c>
      <c r="G76" s="32" t="s">
        <v>550</v>
      </c>
      <c r="H76" s="32" t="s">
        <v>551</v>
      </c>
      <c r="I76" s="32" t="s">
        <v>552</v>
      </c>
      <c r="J76" s="32" t="s">
        <v>118</v>
      </c>
      <c r="K76" s="32" t="s">
        <v>553</v>
      </c>
    </row>
    <row r="77" spans="1:11" x14ac:dyDescent="0.2">
      <c r="C77" s="32" t="s">
        <v>0</v>
      </c>
      <c r="D77" s="32" t="s">
        <v>599</v>
      </c>
      <c r="E77" s="32" t="s">
        <v>600</v>
      </c>
      <c r="F77" s="32" t="s">
        <v>601</v>
      </c>
      <c r="G77" s="32" t="s">
        <v>602</v>
      </c>
      <c r="H77" s="32" t="s">
        <v>603</v>
      </c>
      <c r="I77" s="32" t="s">
        <v>604</v>
      </c>
      <c r="J77" s="32" t="s">
        <v>554</v>
      </c>
      <c r="K77" s="32" t="s">
        <v>605</v>
      </c>
    </row>
    <row r="79" spans="1:11" x14ac:dyDescent="0.2">
      <c r="C79" s="32" t="s">
        <v>147</v>
      </c>
    </row>
    <row r="80" spans="1:11" x14ac:dyDescent="0.2">
      <c r="A80" s="32" t="s">
        <v>606</v>
      </c>
      <c r="B80" s="32" t="s">
        <v>132</v>
      </c>
      <c r="C80" s="32" t="s">
        <v>607</v>
      </c>
      <c r="D80" s="32" t="s">
        <v>608</v>
      </c>
      <c r="E80" s="32" t="s">
        <v>609</v>
      </c>
      <c r="F80" s="32" t="s">
        <v>610</v>
      </c>
      <c r="G80" s="32" t="s">
        <v>611</v>
      </c>
      <c r="H80" s="32" t="s">
        <v>612</v>
      </c>
      <c r="I80" s="32" t="s">
        <v>613</v>
      </c>
      <c r="J80" s="32" t="s">
        <v>512</v>
      </c>
      <c r="K80" s="32" t="s">
        <v>614</v>
      </c>
    </row>
    <row r="81" spans="3:11" x14ac:dyDescent="0.2">
      <c r="C81" s="32" t="s">
        <v>0</v>
      </c>
      <c r="D81" s="32" t="s">
        <v>615</v>
      </c>
      <c r="E81" s="32" t="s">
        <v>616</v>
      </c>
      <c r="F81" s="32" t="s">
        <v>617</v>
      </c>
      <c r="G81" s="32" t="s">
        <v>618</v>
      </c>
      <c r="H81" s="32" t="s">
        <v>619</v>
      </c>
      <c r="I81" s="32" t="s">
        <v>620</v>
      </c>
      <c r="J81" s="32" t="s">
        <v>555</v>
      </c>
      <c r="K81" s="32" t="s">
        <v>621</v>
      </c>
    </row>
    <row r="84" spans="3:11" x14ac:dyDescent="0.2">
      <c r="C84" s="32" t="s">
        <v>12</v>
      </c>
      <c r="D84" s="32" t="s">
        <v>631</v>
      </c>
      <c r="E84" s="32" t="s">
        <v>632</v>
      </c>
      <c r="F84" s="32" t="s">
        <v>633</v>
      </c>
      <c r="G84" s="32" t="s">
        <v>634</v>
      </c>
      <c r="H84" s="32" t="s">
        <v>635</v>
      </c>
      <c r="I84" s="32" t="s">
        <v>636</v>
      </c>
      <c r="J84" s="32" t="s">
        <v>556</v>
      </c>
      <c r="K84" s="32" t="s">
        <v>637</v>
      </c>
    </row>
    <row r="86" spans="3:11" x14ac:dyDescent="0.2">
      <c r="C86" s="32" t="s">
        <v>16</v>
      </c>
    </row>
    <row r="87" spans="3:11" x14ac:dyDescent="0.2">
      <c r="C87" s="32" t="s">
        <v>17</v>
      </c>
      <c r="D87" s="32" t="s">
        <v>638</v>
      </c>
      <c r="E87" s="32" t="s">
        <v>639</v>
      </c>
      <c r="F87" s="32" t="s">
        <v>640</v>
      </c>
      <c r="G87" s="32" t="s">
        <v>641</v>
      </c>
      <c r="H87" s="32" t="s">
        <v>642</v>
      </c>
      <c r="I87" s="32" t="s">
        <v>643</v>
      </c>
      <c r="J87" s="32" t="s">
        <v>622</v>
      </c>
      <c r="K87" s="32" t="s">
        <v>644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E3F11-E075-4692-B985-851BD67873BD}">
  <dimension ref="A1:K87"/>
  <sheetViews>
    <sheetView workbookViewId="0"/>
  </sheetViews>
  <sheetFormatPr defaultRowHeight="12.55" x14ac:dyDescent="0.2"/>
  <sheetData>
    <row r="1" spans="1:7" x14ac:dyDescent="0.2">
      <c r="A1" s="32" t="s">
        <v>912</v>
      </c>
      <c r="B1" s="32" t="s">
        <v>18</v>
      </c>
      <c r="C1" s="32" t="s">
        <v>19</v>
      </c>
    </row>
    <row r="2" spans="1:7" x14ac:dyDescent="0.2">
      <c r="G2" s="32" t="s">
        <v>205</v>
      </c>
    </row>
    <row r="3" spans="1:7" x14ac:dyDescent="0.2">
      <c r="G3" s="32" t="s">
        <v>13</v>
      </c>
    </row>
    <row r="4" spans="1:7" x14ac:dyDescent="0.2">
      <c r="G4" s="32" t="s">
        <v>36</v>
      </c>
    </row>
    <row r="5" spans="1:7" x14ac:dyDescent="0.2">
      <c r="A5" s="32" t="s">
        <v>18</v>
      </c>
      <c r="B5" s="32" t="s">
        <v>22</v>
      </c>
    </row>
    <row r="6" spans="1:7" x14ac:dyDescent="0.2">
      <c r="A6" s="32" t="s">
        <v>18</v>
      </c>
      <c r="B6" s="32" t="s">
        <v>37</v>
      </c>
    </row>
    <row r="7" spans="1:7" x14ac:dyDescent="0.2">
      <c r="A7" s="32" t="s">
        <v>18</v>
      </c>
      <c r="B7" s="32" t="s">
        <v>23</v>
      </c>
    </row>
    <row r="8" spans="1:7" x14ac:dyDescent="0.2">
      <c r="A8" s="32" t="s">
        <v>18</v>
      </c>
      <c r="B8" s="32" t="s">
        <v>38</v>
      </c>
    </row>
    <row r="9" spans="1:7" x14ac:dyDescent="0.2">
      <c r="A9" s="32" t="s">
        <v>18</v>
      </c>
      <c r="B9" s="32" t="s">
        <v>24</v>
      </c>
    </row>
    <row r="10" spans="1:7" x14ac:dyDescent="0.2">
      <c r="A10" s="32" t="s">
        <v>18</v>
      </c>
      <c r="B10" s="32" t="s">
        <v>39</v>
      </c>
    </row>
    <row r="11" spans="1:7" x14ac:dyDescent="0.2">
      <c r="A11" s="32" t="s">
        <v>18</v>
      </c>
      <c r="B11" s="32" t="s">
        <v>25</v>
      </c>
    </row>
    <row r="12" spans="1:7" x14ac:dyDescent="0.2">
      <c r="A12" s="32" t="s">
        <v>18</v>
      </c>
      <c r="B12" s="32" t="s">
        <v>40</v>
      </c>
    </row>
    <row r="13" spans="1:7" x14ac:dyDescent="0.2">
      <c r="A13" s="32" t="s">
        <v>18</v>
      </c>
      <c r="B13" s="32" t="s">
        <v>26</v>
      </c>
    </row>
    <row r="14" spans="1:7" x14ac:dyDescent="0.2">
      <c r="A14" s="32" t="s">
        <v>18</v>
      </c>
      <c r="B14" s="32" t="s">
        <v>911</v>
      </c>
    </row>
    <row r="15" spans="1:7" x14ac:dyDescent="0.2">
      <c r="A15" s="32" t="s">
        <v>18</v>
      </c>
      <c r="B15" s="32" t="s">
        <v>213</v>
      </c>
    </row>
    <row r="16" spans="1:7" x14ac:dyDescent="0.2">
      <c r="C16" s="32" t="s">
        <v>41</v>
      </c>
    </row>
    <row r="18" spans="1:11" x14ac:dyDescent="0.2">
      <c r="A18" s="32" t="s">
        <v>21</v>
      </c>
      <c r="D18" s="32" t="s">
        <v>1</v>
      </c>
      <c r="E18" s="32" t="s">
        <v>1</v>
      </c>
      <c r="F18" s="32" t="s">
        <v>2</v>
      </c>
      <c r="G18" s="32" t="s">
        <v>3</v>
      </c>
      <c r="H18" s="32" t="s">
        <v>4</v>
      </c>
      <c r="I18" s="32" t="s">
        <v>2</v>
      </c>
      <c r="J18" s="32" t="s">
        <v>5</v>
      </c>
      <c r="K18" s="32" t="s">
        <v>6</v>
      </c>
    </row>
    <row r="19" spans="1:11" x14ac:dyDescent="0.2">
      <c r="D19" s="32" t="s">
        <v>7</v>
      </c>
      <c r="E19" s="32" t="s">
        <v>8</v>
      </c>
      <c r="F19" s="32" t="s">
        <v>9</v>
      </c>
      <c r="G19" s="32" t="s">
        <v>10</v>
      </c>
      <c r="H19" s="32" t="s">
        <v>8</v>
      </c>
      <c r="I19" s="32" t="s">
        <v>9</v>
      </c>
      <c r="J19" s="32" t="s">
        <v>11</v>
      </c>
      <c r="K19" s="32" t="s">
        <v>7</v>
      </c>
    </row>
    <row r="20" spans="1:11" x14ac:dyDescent="0.2">
      <c r="C20" s="32" t="s">
        <v>14</v>
      </c>
    </row>
    <row r="21" spans="1:11" x14ac:dyDescent="0.2">
      <c r="A21" s="32" t="s">
        <v>148</v>
      </c>
      <c r="B21" s="32" t="s">
        <v>63</v>
      </c>
      <c r="C21" s="32" t="s">
        <v>174</v>
      </c>
      <c r="D21" s="32" t="s">
        <v>214</v>
      </c>
      <c r="E21" s="32" t="s">
        <v>215</v>
      </c>
      <c r="F21" s="32" t="s">
        <v>42</v>
      </c>
      <c r="G21" s="32" t="s">
        <v>216</v>
      </c>
      <c r="H21" s="32" t="s">
        <v>217</v>
      </c>
      <c r="I21" s="32" t="s">
        <v>43</v>
      </c>
      <c r="J21" s="32" t="s">
        <v>44</v>
      </c>
      <c r="K21" s="32" t="s">
        <v>218</v>
      </c>
    </row>
    <row r="22" spans="1:11" x14ac:dyDescent="0.2">
      <c r="A22" s="32" t="s">
        <v>149</v>
      </c>
      <c r="B22" s="32" t="s">
        <v>513</v>
      </c>
      <c r="C22" s="32" t="s">
        <v>175</v>
      </c>
      <c r="D22" s="32" t="s">
        <v>220</v>
      </c>
      <c r="E22" s="32" t="s">
        <v>221</v>
      </c>
      <c r="F22" s="32" t="s">
        <v>45</v>
      </c>
      <c r="G22" s="32" t="s">
        <v>222</v>
      </c>
      <c r="H22" s="32" t="s">
        <v>223</v>
      </c>
      <c r="I22" s="32" t="s">
        <v>46</v>
      </c>
      <c r="J22" s="32" t="s">
        <v>47</v>
      </c>
      <c r="K22" s="32" t="s">
        <v>224</v>
      </c>
    </row>
    <row r="23" spans="1:11" x14ac:dyDescent="0.2">
      <c r="A23" s="32" t="s">
        <v>150</v>
      </c>
      <c r="B23" s="32" t="s">
        <v>219</v>
      </c>
      <c r="C23" s="32" t="s">
        <v>176</v>
      </c>
      <c r="D23" s="32" t="s">
        <v>226</v>
      </c>
      <c r="E23" s="32" t="s">
        <v>227</v>
      </c>
      <c r="F23" s="32" t="s">
        <v>48</v>
      </c>
      <c r="G23" s="32" t="s">
        <v>228</v>
      </c>
      <c r="H23" s="32" t="s">
        <v>229</v>
      </c>
      <c r="I23" s="32" t="s">
        <v>49</v>
      </c>
      <c r="J23" s="32" t="s">
        <v>50</v>
      </c>
      <c r="K23" s="32" t="s">
        <v>230</v>
      </c>
    </row>
    <row r="24" spans="1:11" x14ac:dyDescent="0.2">
      <c r="A24" s="32" t="s">
        <v>151</v>
      </c>
      <c r="B24" s="32" t="s">
        <v>225</v>
      </c>
      <c r="C24" s="32" t="s">
        <v>177</v>
      </c>
      <c r="D24" s="32" t="s">
        <v>232</v>
      </c>
      <c r="E24" s="32" t="s">
        <v>233</v>
      </c>
      <c r="F24" s="32" t="s">
        <v>51</v>
      </c>
      <c r="G24" s="32" t="s">
        <v>234</v>
      </c>
      <c r="H24" s="32" t="s">
        <v>235</v>
      </c>
      <c r="I24" s="32" t="s">
        <v>52</v>
      </c>
      <c r="J24" s="32" t="s">
        <v>53</v>
      </c>
      <c r="K24" s="32" t="s">
        <v>236</v>
      </c>
    </row>
    <row r="25" spans="1:11" x14ac:dyDescent="0.2">
      <c r="A25" s="32" t="s">
        <v>152</v>
      </c>
      <c r="B25" s="32" t="s">
        <v>231</v>
      </c>
      <c r="C25" s="32" t="s">
        <v>178</v>
      </c>
      <c r="D25" s="32" t="s">
        <v>238</v>
      </c>
      <c r="E25" s="32" t="s">
        <v>239</v>
      </c>
      <c r="F25" s="32" t="s">
        <v>54</v>
      </c>
      <c r="G25" s="32" t="s">
        <v>240</v>
      </c>
      <c r="H25" s="32" t="s">
        <v>241</v>
      </c>
      <c r="I25" s="32" t="s">
        <v>55</v>
      </c>
      <c r="J25" s="32" t="s">
        <v>56</v>
      </c>
      <c r="K25" s="32" t="s">
        <v>242</v>
      </c>
    </row>
    <row r="26" spans="1:11" x14ac:dyDescent="0.2">
      <c r="A26" s="32" t="s">
        <v>153</v>
      </c>
      <c r="B26" s="32" t="s">
        <v>237</v>
      </c>
      <c r="C26" s="32" t="s">
        <v>179</v>
      </c>
      <c r="D26" s="32" t="s">
        <v>244</v>
      </c>
      <c r="E26" s="32" t="s">
        <v>245</v>
      </c>
      <c r="F26" s="32" t="s">
        <v>57</v>
      </c>
      <c r="G26" s="32" t="s">
        <v>246</v>
      </c>
      <c r="H26" s="32" t="s">
        <v>247</v>
      </c>
      <c r="I26" s="32" t="s">
        <v>58</v>
      </c>
      <c r="J26" s="32" t="s">
        <v>59</v>
      </c>
      <c r="K26" s="32" t="s">
        <v>248</v>
      </c>
    </row>
    <row r="27" spans="1:11" x14ac:dyDescent="0.2">
      <c r="A27" s="32" t="s">
        <v>154</v>
      </c>
      <c r="B27" s="32" t="s">
        <v>243</v>
      </c>
      <c r="C27" s="32" t="s">
        <v>180</v>
      </c>
      <c r="D27" s="32" t="s">
        <v>250</v>
      </c>
      <c r="E27" s="32" t="s">
        <v>251</v>
      </c>
      <c r="F27" s="32" t="s">
        <v>60</v>
      </c>
      <c r="G27" s="32" t="s">
        <v>252</v>
      </c>
      <c r="H27" s="32" t="s">
        <v>253</v>
      </c>
      <c r="I27" s="32" t="s">
        <v>61</v>
      </c>
      <c r="J27" s="32" t="s">
        <v>62</v>
      </c>
      <c r="K27" s="32" t="s">
        <v>254</v>
      </c>
    </row>
    <row r="28" spans="1:11" x14ac:dyDescent="0.2">
      <c r="A28" s="32" t="s">
        <v>155</v>
      </c>
      <c r="B28" s="32" t="s">
        <v>249</v>
      </c>
      <c r="C28" s="32" t="s">
        <v>181</v>
      </c>
      <c r="D28" s="32" t="s">
        <v>256</v>
      </c>
      <c r="E28" s="32" t="s">
        <v>257</v>
      </c>
      <c r="F28" s="32" t="s">
        <v>64</v>
      </c>
      <c r="G28" s="32" t="s">
        <v>258</v>
      </c>
      <c r="H28" s="32" t="s">
        <v>259</v>
      </c>
      <c r="I28" s="32" t="s">
        <v>65</v>
      </c>
      <c r="J28" s="32" t="s">
        <v>66</v>
      </c>
      <c r="K28" s="32" t="s">
        <v>260</v>
      </c>
    </row>
    <row r="29" spans="1:11" x14ac:dyDescent="0.2">
      <c r="A29" s="32" t="s">
        <v>156</v>
      </c>
      <c r="B29" s="32" t="s">
        <v>255</v>
      </c>
      <c r="C29" s="32" t="s">
        <v>182</v>
      </c>
      <c r="D29" s="32" t="s">
        <v>415</v>
      </c>
      <c r="E29" s="32" t="s">
        <v>416</v>
      </c>
      <c r="F29" s="32" t="s">
        <v>67</v>
      </c>
      <c r="G29" s="32" t="s">
        <v>417</v>
      </c>
      <c r="H29" s="32" t="s">
        <v>418</v>
      </c>
      <c r="I29" s="32" t="s">
        <v>68</v>
      </c>
      <c r="J29" s="32" t="s">
        <v>69</v>
      </c>
      <c r="K29" s="32" t="s">
        <v>419</v>
      </c>
    </row>
    <row r="30" spans="1:11" x14ac:dyDescent="0.2">
      <c r="C30" s="32" t="s">
        <v>15</v>
      </c>
      <c r="D30" s="32" t="s">
        <v>514</v>
      </c>
      <c r="E30" s="32" t="s">
        <v>515</v>
      </c>
      <c r="F30" s="32" t="s">
        <v>516</v>
      </c>
      <c r="G30" s="32" t="s">
        <v>517</v>
      </c>
      <c r="H30" s="32" t="s">
        <v>518</v>
      </c>
      <c r="I30" s="32" t="s">
        <v>519</v>
      </c>
      <c r="J30" s="32" t="s">
        <v>70</v>
      </c>
      <c r="K30" s="32" t="s">
        <v>520</v>
      </c>
    </row>
    <row r="32" spans="1:11" x14ac:dyDescent="0.2">
      <c r="C32" s="32" t="s">
        <v>207</v>
      </c>
    </row>
    <row r="33" spans="1:11" x14ac:dyDescent="0.2">
      <c r="C33" s="32" t="s">
        <v>208</v>
      </c>
    </row>
    <row r="34" spans="1:11" x14ac:dyDescent="0.2">
      <c r="A34" s="32" t="s">
        <v>157</v>
      </c>
      <c r="B34" s="32" t="s">
        <v>120</v>
      </c>
      <c r="C34" s="32" t="s">
        <v>183</v>
      </c>
      <c r="D34" s="32" t="s">
        <v>261</v>
      </c>
      <c r="E34" s="32" t="s">
        <v>262</v>
      </c>
      <c r="F34" s="32" t="s">
        <v>71</v>
      </c>
      <c r="G34" s="32" t="s">
        <v>263</v>
      </c>
      <c r="H34" s="32" t="s">
        <v>264</v>
      </c>
      <c r="I34" s="32" t="s">
        <v>72</v>
      </c>
      <c r="J34" s="32" t="s">
        <v>73</v>
      </c>
      <c r="K34" s="32" t="s">
        <v>265</v>
      </c>
    </row>
    <row r="35" spans="1:11" x14ac:dyDescent="0.2">
      <c r="A35" s="32" t="s">
        <v>158</v>
      </c>
      <c r="B35" s="32" t="s">
        <v>121</v>
      </c>
      <c r="C35" s="32" t="s">
        <v>184</v>
      </c>
      <c r="D35" s="32" t="s">
        <v>266</v>
      </c>
      <c r="E35" s="32" t="s">
        <v>267</v>
      </c>
      <c r="F35" s="32" t="s">
        <v>74</v>
      </c>
      <c r="G35" s="32" t="s">
        <v>268</v>
      </c>
      <c r="H35" s="32" t="s">
        <v>269</v>
      </c>
      <c r="I35" s="32" t="s">
        <v>75</v>
      </c>
      <c r="J35" s="32" t="s">
        <v>76</v>
      </c>
      <c r="K35" s="32" t="s">
        <v>270</v>
      </c>
    </row>
    <row r="36" spans="1:11" x14ac:dyDescent="0.2">
      <c r="A36" s="32" t="s">
        <v>159</v>
      </c>
      <c r="B36" s="32" t="s">
        <v>122</v>
      </c>
      <c r="C36" s="32" t="s">
        <v>185</v>
      </c>
      <c r="D36" s="32" t="s">
        <v>271</v>
      </c>
      <c r="E36" s="32" t="s">
        <v>272</v>
      </c>
      <c r="F36" s="32" t="s">
        <v>77</v>
      </c>
      <c r="G36" s="32" t="s">
        <v>273</v>
      </c>
      <c r="H36" s="32" t="s">
        <v>274</v>
      </c>
      <c r="I36" s="32" t="s">
        <v>78</v>
      </c>
      <c r="J36" s="32" t="s">
        <v>79</v>
      </c>
      <c r="K36" s="32" t="s">
        <v>275</v>
      </c>
    </row>
    <row r="37" spans="1:11" x14ac:dyDescent="0.2">
      <c r="A37" s="32" t="s">
        <v>172</v>
      </c>
      <c r="B37" s="32" t="s">
        <v>123</v>
      </c>
      <c r="C37" s="32" t="s">
        <v>198</v>
      </c>
      <c r="D37" s="32" t="s">
        <v>276</v>
      </c>
      <c r="E37" s="32" t="s">
        <v>277</v>
      </c>
      <c r="F37" s="32" t="s">
        <v>134</v>
      </c>
      <c r="G37" s="32" t="s">
        <v>278</v>
      </c>
      <c r="H37" s="32" t="s">
        <v>279</v>
      </c>
      <c r="I37" s="32" t="s">
        <v>135</v>
      </c>
      <c r="J37" s="32" t="s">
        <v>80</v>
      </c>
      <c r="K37" s="32" t="s">
        <v>280</v>
      </c>
    </row>
    <row r="38" spans="1:11" x14ac:dyDescent="0.2">
      <c r="A38" s="32" t="s">
        <v>281</v>
      </c>
      <c r="B38" s="32" t="s">
        <v>124</v>
      </c>
      <c r="C38" s="32" t="s">
        <v>283</v>
      </c>
      <c r="D38" s="32" t="s">
        <v>284</v>
      </c>
      <c r="E38" s="32" t="s">
        <v>285</v>
      </c>
      <c r="F38" s="32" t="s">
        <v>286</v>
      </c>
      <c r="G38" s="32" t="s">
        <v>287</v>
      </c>
      <c r="H38" s="32" t="s">
        <v>288</v>
      </c>
      <c r="I38" s="32" t="s">
        <v>289</v>
      </c>
      <c r="J38" s="32" t="s">
        <v>136</v>
      </c>
      <c r="K38" s="32" t="s">
        <v>290</v>
      </c>
    </row>
    <row r="39" spans="1:11" x14ac:dyDescent="0.2">
      <c r="A39" s="32" t="s">
        <v>291</v>
      </c>
      <c r="B39" s="32" t="s">
        <v>282</v>
      </c>
      <c r="C39" s="32" t="s">
        <v>293</v>
      </c>
      <c r="D39" s="32" t="s">
        <v>294</v>
      </c>
      <c r="E39" s="32" t="s">
        <v>295</v>
      </c>
      <c r="F39" s="32" t="s">
        <v>296</v>
      </c>
      <c r="G39" s="32" t="s">
        <v>297</v>
      </c>
      <c r="H39" s="32" t="s">
        <v>298</v>
      </c>
      <c r="I39" s="32" t="s">
        <v>299</v>
      </c>
      <c r="J39" s="32" t="s">
        <v>300</v>
      </c>
      <c r="K39" s="32" t="s">
        <v>301</v>
      </c>
    </row>
    <row r="40" spans="1:11" x14ac:dyDescent="0.2">
      <c r="A40" s="32" t="s">
        <v>160</v>
      </c>
      <c r="B40" s="32" t="s">
        <v>292</v>
      </c>
      <c r="C40" s="32" t="s">
        <v>186</v>
      </c>
      <c r="D40" s="32" t="s">
        <v>303</v>
      </c>
      <c r="E40" s="32" t="s">
        <v>304</v>
      </c>
      <c r="F40" s="32" t="s">
        <v>81</v>
      </c>
      <c r="G40" s="32" t="s">
        <v>305</v>
      </c>
      <c r="H40" s="32" t="s">
        <v>306</v>
      </c>
      <c r="I40" s="32" t="s">
        <v>82</v>
      </c>
      <c r="J40" s="32" t="s">
        <v>83</v>
      </c>
      <c r="K40" s="32" t="s">
        <v>307</v>
      </c>
    </row>
    <row r="41" spans="1:11" x14ac:dyDescent="0.2">
      <c r="A41" s="32" t="s">
        <v>161</v>
      </c>
      <c r="B41" s="32" t="s">
        <v>302</v>
      </c>
      <c r="C41" s="32" t="s">
        <v>187</v>
      </c>
      <c r="D41" s="32" t="s">
        <v>420</v>
      </c>
      <c r="E41" s="32" t="s">
        <v>421</v>
      </c>
      <c r="F41" s="32" t="s">
        <v>84</v>
      </c>
      <c r="G41" s="32" t="s">
        <v>422</v>
      </c>
      <c r="H41" s="32" t="s">
        <v>423</v>
      </c>
      <c r="I41" s="32" t="s">
        <v>85</v>
      </c>
      <c r="J41" s="32" t="s">
        <v>86</v>
      </c>
      <c r="K41" s="32" t="s">
        <v>424</v>
      </c>
    </row>
    <row r="42" spans="1:11" x14ac:dyDescent="0.2">
      <c r="B42" s="32" t="s">
        <v>20</v>
      </c>
      <c r="C42" s="32" t="s">
        <v>0</v>
      </c>
      <c r="D42" s="32" t="s">
        <v>474</v>
      </c>
      <c r="E42" s="32" t="s">
        <v>475</v>
      </c>
      <c r="F42" s="32" t="s">
        <v>476</v>
      </c>
      <c r="G42" s="32" t="s">
        <v>477</v>
      </c>
      <c r="H42" s="32" t="s">
        <v>478</v>
      </c>
      <c r="I42" s="32" t="s">
        <v>479</v>
      </c>
      <c r="J42" s="32" t="s">
        <v>87</v>
      </c>
      <c r="K42" s="32" t="s">
        <v>480</v>
      </c>
    </row>
    <row r="44" spans="1:11" x14ac:dyDescent="0.2">
      <c r="C44" s="32" t="s">
        <v>209</v>
      </c>
    </row>
    <row r="45" spans="1:11" x14ac:dyDescent="0.2">
      <c r="A45" s="32" t="s">
        <v>173</v>
      </c>
      <c r="B45" s="32" t="s">
        <v>131</v>
      </c>
      <c r="C45" s="32" t="s">
        <v>199</v>
      </c>
      <c r="D45" s="32" t="s">
        <v>308</v>
      </c>
      <c r="E45" s="32" t="s">
        <v>309</v>
      </c>
      <c r="F45" s="32" t="s">
        <v>143</v>
      </c>
      <c r="G45" s="32" t="s">
        <v>425</v>
      </c>
      <c r="H45" s="32" t="s">
        <v>310</v>
      </c>
      <c r="I45" s="32" t="s">
        <v>144</v>
      </c>
      <c r="J45" s="32" t="s">
        <v>88</v>
      </c>
      <c r="K45" s="32" t="s">
        <v>464</v>
      </c>
    </row>
    <row r="46" spans="1:11" x14ac:dyDescent="0.2">
      <c r="A46" s="32" t="s">
        <v>311</v>
      </c>
      <c r="B46" s="32" t="s">
        <v>623</v>
      </c>
      <c r="C46" s="32" t="s">
        <v>313</v>
      </c>
      <c r="D46" s="32" t="s">
        <v>314</v>
      </c>
      <c r="E46" s="32" t="s">
        <v>315</v>
      </c>
      <c r="F46" s="32" t="s">
        <v>316</v>
      </c>
      <c r="G46" s="32" t="s">
        <v>573</v>
      </c>
      <c r="H46" s="32" t="s">
        <v>317</v>
      </c>
      <c r="I46" s="32" t="s">
        <v>318</v>
      </c>
      <c r="J46" s="32" t="s">
        <v>145</v>
      </c>
      <c r="K46" s="32" t="s">
        <v>465</v>
      </c>
    </row>
    <row r="47" spans="1:11" x14ac:dyDescent="0.2">
      <c r="A47" s="32" t="s">
        <v>319</v>
      </c>
      <c r="B47" s="32" t="s">
        <v>128</v>
      </c>
      <c r="C47" s="32" t="s">
        <v>320</v>
      </c>
      <c r="D47" s="32" t="s">
        <v>321</v>
      </c>
      <c r="E47" s="32" t="s">
        <v>322</v>
      </c>
      <c r="F47" s="32" t="s">
        <v>323</v>
      </c>
      <c r="G47" s="32" t="s">
        <v>324</v>
      </c>
      <c r="H47" s="32" t="s">
        <v>325</v>
      </c>
      <c r="I47" s="32" t="s">
        <v>326</v>
      </c>
      <c r="J47" s="32" t="s">
        <v>327</v>
      </c>
      <c r="K47" s="32" t="s">
        <v>466</v>
      </c>
    </row>
    <row r="48" spans="1:11" x14ac:dyDescent="0.2">
      <c r="A48" s="32" t="s">
        <v>162</v>
      </c>
      <c r="B48" s="32" t="s">
        <v>312</v>
      </c>
      <c r="C48" s="32" t="s">
        <v>188</v>
      </c>
      <c r="D48" s="32" t="s">
        <v>328</v>
      </c>
      <c r="E48" s="32" t="s">
        <v>329</v>
      </c>
      <c r="F48" s="32" t="s">
        <v>89</v>
      </c>
      <c r="G48" s="32" t="s">
        <v>330</v>
      </c>
      <c r="H48" s="32" t="s">
        <v>331</v>
      </c>
      <c r="I48" s="32" t="s">
        <v>90</v>
      </c>
      <c r="J48" s="32" t="s">
        <v>91</v>
      </c>
      <c r="K48" s="32" t="s">
        <v>467</v>
      </c>
    </row>
    <row r="49" spans="1:11" x14ac:dyDescent="0.2">
      <c r="A49" s="32" t="s">
        <v>481</v>
      </c>
      <c r="B49" s="32" t="s">
        <v>129</v>
      </c>
      <c r="C49" s="32" t="s">
        <v>482</v>
      </c>
      <c r="D49" s="32" t="s">
        <v>483</v>
      </c>
      <c r="E49" s="32" t="s">
        <v>484</v>
      </c>
      <c r="F49" s="32" t="s">
        <v>485</v>
      </c>
      <c r="G49" s="32" t="s">
        <v>486</v>
      </c>
      <c r="H49" s="32" t="s">
        <v>487</v>
      </c>
      <c r="I49" s="32" t="s">
        <v>488</v>
      </c>
      <c r="J49" s="32" t="s">
        <v>92</v>
      </c>
      <c r="K49" s="32" t="s">
        <v>489</v>
      </c>
    </row>
    <row r="50" spans="1:11" x14ac:dyDescent="0.2">
      <c r="A50" s="32" t="s">
        <v>574</v>
      </c>
      <c r="B50" s="32" t="s">
        <v>130</v>
      </c>
      <c r="C50" s="32" t="s">
        <v>575</v>
      </c>
      <c r="D50" s="32" t="s">
        <v>576</v>
      </c>
      <c r="E50" s="32" t="s">
        <v>577</v>
      </c>
      <c r="F50" s="32" t="s">
        <v>578</v>
      </c>
      <c r="G50" s="32" t="s">
        <v>579</v>
      </c>
      <c r="H50" s="32" t="s">
        <v>580</v>
      </c>
      <c r="I50" s="32" t="s">
        <v>581</v>
      </c>
      <c r="J50" s="32" t="s">
        <v>490</v>
      </c>
      <c r="K50" s="32" t="s">
        <v>582</v>
      </c>
    </row>
    <row r="51" spans="1:11" x14ac:dyDescent="0.2">
      <c r="B51" s="32" t="s">
        <v>20</v>
      </c>
      <c r="C51" s="32" t="s">
        <v>0</v>
      </c>
      <c r="D51" s="32" t="s">
        <v>624</v>
      </c>
      <c r="E51" s="32" t="s">
        <v>625</v>
      </c>
      <c r="F51" s="32" t="s">
        <v>626</v>
      </c>
      <c r="G51" s="32" t="s">
        <v>627</v>
      </c>
      <c r="H51" s="32" t="s">
        <v>628</v>
      </c>
      <c r="I51" s="32" t="s">
        <v>629</v>
      </c>
      <c r="J51" s="32" t="s">
        <v>583</v>
      </c>
      <c r="K51" s="32" t="s">
        <v>630</v>
      </c>
    </row>
    <row r="53" spans="1:11" x14ac:dyDescent="0.2">
      <c r="C53" s="32" t="s">
        <v>210</v>
      </c>
    </row>
    <row r="54" spans="1:11" x14ac:dyDescent="0.2">
      <c r="A54" s="32" t="s">
        <v>163</v>
      </c>
      <c r="B54" s="32" t="s">
        <v>125</v>
      </c>
      <c r="C54" s="32" t="s">
        <v>189</v>
      </c>
      <c r="D54" s="32" t="s">
        <v>333</v>
      </c>
      <c r="E54" s="32" t="s">
        <v>334</v>
      </c>
      <c r="F54" s="32" t="s">
        <v>93</v>
      </c>
      <c r="G54" s="32" t="s">
        <v>335</v>
      </c>
      <c r="H54" s="32" t="s">
        <v>336</v>
      </c>
      <c r="I54" s="32" t="s">
        <v>94</v>
      </c>
      <c r="J54" s="32" t="s">
        <v>95</v>
      </c>
      <c r="K54" s="32" t="s">
        <v>337</v>
      </c>
    </row>
    <row r="55" spans="1:11" x14ac:dyDescent="0.2">
      <c r="A55" s="32" t="s">
        <v>164</v>
      </c>
      <c r="B55" s="32" t="s">
        <v>332</v>
      </c>
      <c r="C55" s="32" t="s">
        <v>190</v>
      </c>
      <c r="D55" s="32" t="s">
        <v>338</v>
      </c>
      <c r="E55" s="32" t="s">
        <v>339</v>
      </c>
      <c r="F55" s="32" t="s">
        <v>96</v>
      </c>
      <c r="G55" s="32" t="s">
        <v>340</v>
      </c>
      <c r="H55" s="32" t="s">
        <v>341</v>
      </c>
      <c r="I55" s="32" t="s">
        <v>97</v>
      </c>
      <c r="J55" s="32" t="s">
        <v>98</v>
      </c>
      <c r="K55" s="32" t="s">
        <v>342</v>
      </c>
    </row>
    <row r="56" spans="1:11" x14ac:dyDescent="0.2">
      <c r="A56" s="32" t="s">
        <v>165</v>
      </c>
      <c r="B56" s="32" t="s">
        <v>126</v>
      </c>
      <c r="C56" s="32" t="s">
        <v>191</v>
      </c>
      <c r="D56" s="32" t="s">
        <v>343</v>
      </c>
      <c r="E56" s="32" t="s">
        <v>344</v>
      </c>
      <c r="F56" s="32" t="s">
        <v>99</v>
      </c>
      <c r="G56" s="32" t="s">
        <v>345</v>
      </c>
      <c r="H56" s="32" t="s">
        <v>346</v>
      </c>
      <c r="I56" s="32" t="s">
        <v>100</v>
      </c>
      <c r="J56" s="32" t="s">
        <v>101</v>
      </c>
      <c r="K56" s="32" t="s">
        <v>347</v>
      </c>
    </row>
    <row r="57" spans="1:11" x14ac:dyDescent="0.2">
      <c r="A57" s="32" t="s">
        <v>166</v>
      </c>
      <c r="B57" s="32" t="s">
        <v>127</v>
      </c>
      <c r="C57" s="32" t="s">
        <v>192</v>
      </c>
      <c r="D57" s="32" t="s">
        <v>349</v>
      </c>
      <c r="E57" s="32" t="s">
        <v>350</v>
      </c>
      <c r="F57" s="32" t="s">
        <v>102</v>
      </c>
      <c r="G57" s="32" t="s">
        <v>351</v>
      </c>
      <c r="H57" s="32" t="s">
        <v>352</v>
      </c>
      <c r="I57" s="32" t="s">
        <v>103</v>
      </c>
      <c r="J57" s="32" t="s">
        <v>104</v>
      </c>
      <c r="K57" s="32" t="s">
        <v>353</v>
      </c>
    </row>
    <row r="58" spans="1:11" x14ac:dyDescent="0.2">
      <c r="A58" s="32" t="s">
        <v>491</v>
      </c>
      <c r="B58" s="32" t="s">
        <v>119</v>
      </c>
      <c r="C58" s="32" t="s">
        <v>492</v>
      </c>
      <c r="D58" s="32" t="s">
        <v>493</v>
      </c>
      <c r="E58" s="32" t="s">
        <v>494</v>
      </c>
      <c r="F58" s="32" t="s">
        <v>495</v>
      </c>
      <c r="G58" s="32" t="s">
        <v>496</v>
      </c>
      <c r="H58" s="32" t="s">
        <v>497</v>
      </c>
      <c r="I58" s="32" t="s">
        <v>498</v>
      </c>
      <c r="J58" s="32" t="s">
        <v>105</v>
      </c>
      <c r="K58" s="32" t="s">
        <v>499</v>
      </c>
    </row>
    <row r="59" spans="1:11" x14ac:dyDescent="0.2">
      <c r="A59" s="32" t="s">
        <v>526</v>
      </c>
      <c r="B59" s="32" t="s">
        <v>348</v>
      </c>
      <c r="C59" s="32" t="s">
        <v>527</v>
      </c>
      <c r="D59" s="32" t="s">
        <v>528</v>
      </c>
      <c r="E59" s="32" t="s">
        <v>529</v>
      </c>
      <c r="F59" s="32" t="s">
        <v>530</v>
      </c>
      <c r="G59" s="32" t="s">
        <v>531</v>
      </c>
      <c r="H59" s="32" t="s">
        <v>532</v>
      </c>
      <c r="I59" s="32" t="s">
        <v>533</v>
      </c>
      <c r="J59" s="32" t="s">
        <v>106</v>
      </c>
      <c r="K59" s="32" t="s">
        <v>534</v>
      </c>
    </row>
    <row r="60" spans="1:11" x14ac:dyDescent="0.2">
      <c r="B60" s="32" t="s">
        <v>20</v>
      </c>
      <c r="C60" s="32" t="s">
        <v>0</v>
      </c>
      <c r="D60" s="32" t="s">
        <v>584</v>
      </c>
      <c r="E60" s="32" t="s">
        <v>585</v>
      </c>
      <c r="F60" s="32" t="s">
        <v>586</v>
      </c>
      <c r="G60" s="32" t="s">
        <v>587</v>
      </c>
      <c r="H60" s="32" t="s">
        <v>588</v>
      </c>
      <c r="I60" s="32" t="s">
        <v>589</v>
      </c>
      <c r="J60" s="32" t="s">
        <v>535</v>
      </c>
      <c r="K60" s="32" t="s">
        <v>590</v>
      </c>
    </row>
    <row r="62" spans="1:11" x14ac:dyDescent="0.2">
      <c r="C62" s="32" t="s">
        <v>211</v>
      </c>
    </row>
    <row r="63" spans="1:11" x14ac:dyDescent="0.2">
      <c r="A63" s="32" t="s">
        <v>167</v>
      </c>
      <c r="B63" s="32" t="s">
        <v>354</v>
      </c>
      <c r="C63" s="32" t="s">
        <v>193</v>
      </c>
      <c r="D63" s="32" t="s">
        <v>357</v>
      </c>
      <c r="E63" s="32" t="s">
        <v>358</v>
      </c>
      <c r="F63" s="32" t="s">
        <v>107</v>
      </c>
      <c r="G63" s="32" t="s">
        <v>359</v>
      </c>
      <c r="H63" s="32" t="s">
        <v>360</v>
      </c>
      <c r="I63" s="32" t="s">
        <v>108</v>
      </c>
      <c r="J63" s="32" t="s">
        <v>109</v>
      </c>
      <c r="K63" s="32" t="s">
        <v>361</v>
      </c>
    </row>
    <row r="64" spans="1:11" x14ac:dyDescent="0.2">
      <c r="A64" s="32" t="s">
        <v>168</v>
      </c>
      <c r="B64" s="32" t="s">
        <v>355</v>
      </c>
      <c r="C64" s="32" t="s">
        <v>194</v>
      </c>
      <c r="D64" s="32" t="s">
        <v>363</v>
      </c>
      <c r="E64" s="32" t="s">
        <v>364</v>
      </c>
      <c r="F64" s="32" t="s">
        <v>110</v>
      </c>
      <c r="G64" s="32" t="s">
        <v>365</v>
      </c>
      <c r="H64" s="32" t="s">
        <v>366</v>
      </c>
      <c r="I64" s="32" t="s">
        <v>111</v>
      </c>
      <c r="J64" s="32" t="s">
        <v>112</v>
      </c>
      <c r="K64" s="32" t="s">
        <v>367</v>
      </c>
    </row>
    <row r="65" spans="1:11" x14ac:dyDescent="0.2">
      <c r="A65" s="32" t="s">
        <v>169</v>
      </c>
      <c r="B65" s="32" t="s">
        <v>356</v>
      </c>
      <c r="C65" s="32" t="s">
        <v>195</v>
      </c>
      <c r="D65" s="32" t="s">
        <v>369</v>
      </c>
      <c r="E65" s="32" t="s">
        <v>370</v>
      </c>
      <c r="F65" s="32" t="s">
        <v>137</v>
      </c>
      <c r="G65" s="32" t="s">
        <v>371</v>
      </c>
      <c r="H65" s="32" t="s">
        <v>372</v>
      </c>
      <c r="I65" s="32" t="s">
        <v>138</v>
      </c>
      <c r="J65" s="32" t="s">
        <v>113</v>
      </c>
      <c r="K65" s="32" t="s">
        <v>373</v>
      </c>
    </row>
    <row r="66" spans="1:11" x14ac:dyDescent="0.2">
      <c r="A66" s="32" t="s">
        <v>500</v>
      </c>
      <c r="B66" s="32" t="s">
        <v>362</v>
      </c>
      <c r="C66" s="32" t="s">
        <v>501</v>
      </c>
      <c r="D66" s="32" t="s">
        <v>502</v>
      </c>
      <c r="E66" s="32" t="s">
        <v>503</v>
      </c>
      <c r="F66" s="32" t="s">
        <v>504</v>
      </c>
      <c r="G66" s="32" t="s">
        <v>505</v>
      </c>
      <c r="H66" s="32" t="s">
        <v>506</v>
      </c>
      <c r="I66" s="32" t="s">
        <v>507</v>
      </c>
      <c r="J66" s="32" t="s">
        <v>139</v>
      </c>
      <c r="K66" s="32" t="s">
        <v>508</v>
      </c>
    </row>
    <row r="67" spans="1:11" x14ac:dyDescent="0.2">
      <c r="A67" s="32" t="s">
        <v>536</v>
      </c>
      <c r="B67" s="32" t="s">
        <v>368</v>
      </c>
      <c r="C67" s="32" t="s">
        <v>537</v>
      </c>
      <c r="D67" s="32" t="s">
        <v>538</v>
      </c>
      <c r="E67" s="32" t="s">
        <v>539</v>
      </c>
      <c r="F67" s="32" t="s">
        <v>540</v>
      </c>
      <c r="G67" s="32" t="s">
        <v>591</v>
      </c>
      <c r="H67" s="32" t="s">
        <v>541</v>
      </c>
      <c r="I67" s="32" t="s">
        <v>542</v>
      </c>
      <c r="J67" s="32" t="s">
        <v>509</v>
      </c>
      <c r="K67" s="32" t="s">
        <v>543</v>
      </c>
    </row>
    <row r="68" spans="1:11" x14ac:dyDescent="0.2">
      <c r="C68" s="32" t="s">
        <v>0</v>
      </c>
      <c r="D68" s="32" t="s">
        <v>592</v>
      </c>
      <c r="E68" s="32" t="s">
        <v>593</v>
      </c>
      <c r="F68" s="32" t="s">
        <v>594</v>
      </c>
      <c r="G68" s="32" t="s">
        <v>595</v>
      </c>
      <c r="H68" s="32" t="s">
        <v>596</v>
      </c>
      <c r="I68" s="32" t="s">
        <v>597</v>
      </c>
      <c r="J68" s="32" t="s">
        <v>544</v>
      </c>
      <c r="K68" s="32" t="s">
        <v>598</v>
      </c>
    </row>
    <row r="70" spans="1:11" x14ac:dyDescent="0.2">
      <c r="C70" s="32" t="s">
        <v>212</v>
      </c>
    </row>
    <row r="71" spans="1:11" x14ac:dyDescent="0.2">
      <c r="A71" s="32" t="s">
        <v>170</v>
      </c>
      <c r="B71" s="32" t="s">
        <v>374</v>
      </c>
      <c r="C71" s="32" t="s">
        <v>196</v>
      </c>
      <c r="D71" s="32" t="s">
        <v>377</v>
      </c>
      <c r="E71" s="32" t="s">
        <v>378</v>
      </c>
      <c r="F71" s="32" t="s">
        <v>114</v>
      </c>
      <c r="G71" s="32" t="s">
        <v>379</v>
      </c>
      <c r="H71" s="32" t="s">
        <v>380</v>
      </c>
      <c r="I71" s="32" t="s">
        <v>115</v>
      </c>
      <c r="J71" s="32" t="s">
        <v>116</v>
      </c>
      <c r="K71" s="32" t="s">
        <v>381</v>
      </c>
    </row>
    <row r="72" spans="1:11" x14ac:dyDescent="0.2">
      <c r="A72" s="32" t="s">
        <v>171</v>
      </c>
      <c r="B72" s="32" t="s">
        <v>375</v>
      </c>
      <c r="C72" s="32" t="s">
        <v>197</v>
      </c>
      <c r="D72" s="32" t="s">
        <v>383</v>
      </c>
      <c r="E72" s="32" t="s">
        <v>384</v>
      </c>
      <c r="F72" s="32" t="s">
        <v>140</v>
      </c>
      <c r="G72" s="32" t="s">
        <v>385</v>
      </c>
      <c r="H72" s="32" t="s">
        <v>386</v>
      </c>
      <c r="I72" s="32" t="s">
        <v>141</v>
      </c>
      <c r="J72" s="32" t="s">
        <v>117</v>
      </c>
      <c r="K72" s="32" t="s">
        <v>387</v>
      </c>
    </row>
    <row r="73" spans="1:11" x14ac:dyDescent="0.2">
      <c r="A73" s="32" t="s">
        <v>200</v>
      </c>
      <c r="B73" s="32" t="s">
        <v>376</v>
      </c>
      <c r="C73" s="32" t="s">
        <v>201</v>
      </c>
      <c r="D73" s="32" t="s">
        <v>389</v>
      </c>
      <c r="E73" s="32" t="s">
        <v>390</v>
      </c>
      <c r="F73" s="32" t="s">
        <v>202</v>
      </c>
      <c r="G73" s="32" t="s">
        <v>391</v>
      </c>
      <c r="H73" s="32" t="s">
        <v>392</v>
      </c>
      <c r="I73" s="32" t="s">
        <v>203</v>
      </c>
      <c r="J73" s="32" t="s">
        <v>142</v>
      </c>
      <c r="K73" s="32" t="s">
        <v>393</v>
      </c>
    </row>
    <row r="74" spans="1:11" x14ac:dyDescent="0.2">
      <c r="A74" s="32" t="s">
        <v>394</v>
      </c>
      <c r="B74" s="32" t="s">
        <v>382</v>
      </c>
      <c r="C74" s="32" t="s">
        <v>395</v>
      </c>
      <c r="D74" s="32" t="s">
        <v>396</v>
      </c>
      <c r="E74" s="32" t="s">
        <v>397</v>
      </c>
      <c r="F74" s="32" t="s">
        <v>398</v>
      </c>
      <c r="G74" s="32" t="s">
        <v>399</v>
      </c>
      <c r="H74" s="32" t="s">
        <v>400</v>
      </c>
      <c r="I74" s="32" t="s">
        <v>401</v>
      </c>
      <c r="J74" s="32" t="s">
        <v>146</v>
      </c>
      <c r="K74" s="32" t="s">
        <v>402</v>
      </c>
    </row>
    <row r="75" spans="1:11" x14ac:dyDescent="0.2">
      <c r="A75" s="32" t="s">
        <v>403</v>
      </c>
      <c r="B75" s="32" t="s">
        <v>388</v>
      </c>
      <c r="C75" s="32" t="s">
        <v>404</v>
      </c>
      <c r="D75" s="32" t="s">
        <v>405</v>
      </c>
      <c r="E75" s="32" t="s">
        <v>406</v>
      </c>
      <c r="F75" s="32" t="s">
        <v>407</v>
      </c>
      <c r="G75" s="32" t="s">
        <v>408</v>
      </c>
      <c r="H75" s="32" t="s">
        <v>409</v>
      </c>
      <c r="I75" s="32" t="s">
        <v>410</v>
      </c>
      <c r="J75" s="32" t="s">
        <v>411</v>
      </c>
      <c r="K75" s="32" t="s">
        <v>412</v>
      </c>
    </row>
    <row r="76" spans="1:11" x14ac:dyDescent="0.2">
      <c r="A76" s="32" t="s">
        <v>545</v>
      </c>
      <c r="B76" s="32" t="s">
        <v>413</v>
      </c>
      <c r="C76" s="32" t="s">
        <v>546</v>
      </c>
      <c r="D76" s="32" t="s">
        <v>547</v>
      </c>
      <c r="E76" s="32" t="s">
        <v>548</v>
      </c>
      <c r="F76" s="32" t="s">
        <v>549</v>
      </c>
      <c r="G76" s="32" t="s">
        <v>550</v>
      </c>
      <c r="H76" s="32" t="s">
        <v>551</v>
      </c>
      <c r="I76" s="32" t="s">
        <v>552</v>
      </c>
      <c r="J76" s="32" t="s">
        <v>118</v>
      </c>
      <c r="K76" s="32" t="s">
        <v>553</v>
      </c>
    </row>
    <row r="77" spans="1:11" x14ac:dyDescent="0.2">
      <c r="C77" s="32" t="s">
        <v>0</v>
      </c>
      <c r="D77" s="32" t="s">
        <v>599</v>
      </c>
      <c r="E77" s="32" t="s">
        <v>600</v>
      </c>
      <c r="F77" s="32" t="s">
        <v>601</v>
      </c>
      <c r="G77" s="32" t="s">
        <v>602</v>
      </c>
      <c r="H77" s="32" t="s">
        <v>603</v>
      </c>
      <c r="I77" s="32" t="s">
        <v>604</v>
      </c>
      <c r="J77" s="32" t="s">
        <v>554</v>
      </c>
      <c r="K77" s="32" t="s">
        <v>605</v>
      </c>
    </row>
    <row r="79" spans="1:11" x14ac:dyDescent="0.2">
      <c r="C79" s="32" t="s">
        <v>147</v>
      </c>
    </row>
    <row r="80" spans="1:11" x14ac:dyDescent="0.2">
      <c r="A80" s="32" t="s">
        <v>606</v>
      </c>
      <c r="B80" s="32" t="s">
        <v>132</v>
      </c>
      <c r="C80" s="32" t="s">
        <v>607</v>
      </c>
      <c r="D80" s="32" t="s">
        <v>608</v>
      </c>
      <c r="E80" s="32" t="s">
        <v>609</v>
      </c>
      <c r="F80" s="32" t="s">
        <v>610</v>
      </c>
      <c r="G80" s="32" t="s">
        <v>611</v>
      </c>
      <c r="H80" s="32" t="s">
        <v>612</v>
      </c>
      <c r="I80" s="32" t="s">
        <v>613</v>
      </c>
      <c r="J80" s="32" t="s">
        <v>512</v>
      </c>
      <c r="K80" s="32" t="s">
        <v>614</v>
      </c>
    </row>
    <row r="81" spans="3:11" x14ac:dyDescent="0.2">
      <c r="C81" s="32" t="s">
        <v>0</v>
      </c>
      <c r="D81" s="32" t="s">
        <v>615</v>
      </c>
      <c r="E81" s="32" t="s">
        <v>616</v>
      </c>
      <c r="F81" s="32" t="s">
        <v>617</v>
      </c>
      <c r="G81" s="32" t="s">
        <v>618</v>
      </c>
      <c r="H81" s="32" t="s">
        <v>619</v>
      </c>
      <c r="I81" s="32" t="s">
        <v>620</v>
      </c>
      <c r="J81" s="32" t="s">
        <v>555</v>
      </c>
      <c r="K81" s="32" t="s">
        <v>621</v>
      </c>
    </row>
    <row r="84" spans="3:11" x14ac:dyDescent="0.2">
      <c r="C84" s="32" t="s">
        <v>12</v>
      </c>
      <c r="D84" s="32" t="s">
        <v>631</v>
      </c>
      <c r="E84" s="32" t="s">
        <v>632</v>
      </c>
      <c r="F84" s="32" t="s">
        <v>633</v>
      </c>
      <c r="G84" s="32" t="s">
        <v>634</v>
      </c>
      <c r="H84" s="32" t="s">
        <v>635</v>
      </c>
      <c r="I84" s="32" t="s">
        <v>636</v>
      </c>
      <c r="J84" s="32" t="s">
        <v>556</v>
      </c>
      <c r="K84" s="32" t="s">
        <v>637</v>
      </c>
    </row>
    <row r="86" spans="3:11" x14ac:dyDescent="0.2">
      <c r="C86" s="32" t="s">
        <v>16</v>
      </c>
    </row>
    <row r="87" spans="3:11" x14ac:dyDescent="0.2">
      <c r="C87" s="32" t="s">
        <v>17</v>
      </c>
      <c r="D87" s="32" t="s">
        <v>638</v>
      </c>
      <c r="E87" s="32" t="s">
        <v>639</v>
      </c>
      <c r="F87" s="32" t="s">
        <v>640</v>
      </c>
      <c r="G87" s="32" t="s">
        <v>641</v>
      </c>
      <c r="H87" s="32" t="s">
        <v>642</v>
      </c>
      <c r="I87" s="32" t="s">
        <v>643</v>
      </c>
      <c r="J87" s="32" t="s">
        <v>622</v>
      </c>
      <c r="K87" s="32" t="s">
        <v>644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E13AE-37E0-453C-A41F-5F3C820AC505}">
  <dimension ref="A1:K87"/>
  <sheetViews>
    <sheetView workbookViewId="0"/>
  </sheetViews>
  <sheetFormatPr defaultRowHeight="12.55" x14ac:dyDescent="0.2"/>
  <sheetData>
    <row r="1" spans="1:7" x14ac:dyDescent="0.2">
      <c r="A1" s="32" t="s">
        <v>915</v>
      </c>
      <c r="B1" s="32" t="s">
        <v>18</v>
      </c>
      <c r="C1" s="32" t="s">
        <v>19</v>
      </c>
    </row>
    <row r="2" spans="1:7" x14ac:dyDescent="0.2">
      <c r="G2" s="32" t="s">
        <v>205</v>
      </c>
    </row>
    <row r="3" spans="1:7" x14ac:dyDescent="0.2">
      <c r="G3" s="32" t="s">
        <v>13</v>
      </c>
    </row>
    <row r="4" spans="1:7" x14ac:dyDescent="0.2">
      <c r="G4" s="32" t="s">
        <v>36</v>
      </c>
    </row>
    <row r="5" spans="1:7" x14ac:dyDescent="0.2">
      <c r="A5" s="32" t="s">
        <v>18</v>
      </c>
      <c r="B5" s="32" t="s">
        <v>22</v>
      </c>
    </row>
    <row r="6" spans="1:7" x14ac:dyDescent="0.2">
      <c r="A6" s="32" t="s">
        <v>18</v>
      </c>
      <c r="B6" s="32" t="s">
        <v>37</v>
      </c>
    </row>
    <row r="7" spans="1:7" x14ac:dyDescent="0.2">
      <c r="A7" s="32" t="s">
        <v>18</v>
      </c>
      <c r="B7" s="32" t="s">
        <v>23</v>
      </c>
    </row>
    <row r="8" spans="1:7" x14ac:dyDescent="0.2">
      <c r="A8" s="32" t="s">
        <v>18</v>
      </c>
      <c r="B8" s="32" t="s">
        <v>38</v>
      </c>
    </row>
    <row r="9" spans="1:7" x14ac:dyDescent="0.2">
      <c r="A9" s="32" t="s">
        <v>18</v>
      </c>
      <c r="B9" s="32" t="s">
        <v>24</v>
      </c>
    </row>
    <row r="10" spans="1:7" x14ac:dyDescent="0.2">
      <c r="A10" s="32" t="s">
        <v>18</v>
      </c>
      <c r="B10" s="32" t="s">
        <v>39</v>
      </c>
    </row>
    <row r="11" spans="1:7" x14ac:dyDescent="0.2">
      <c r="A11" s="32" t="s">
        <v>18</v>
      </c>
      <c r="B11" s="32" t="s">
        <v>25</v>
      </c>
    </row>
    <row r="12" spans="1:7" x14ac:dyDescent="0.2">
      <c r="A12" s="32" t="s">
        <v>18</v>
      </c>
      <c r="B12" s="32" t="s">
        <v>40</v>
      </c>
    </row>
    <row r="13" spans="1:7" x14ac:dyDescent="0.2">
      <c r="A13" s="32" t="s">
        <v>18</v>
      </c>
      <c r="B13" s="32" t="s">
        <v>26</v>
      </c>
    </row>
    <row r="14" spans="1:7" x14ac:dyDescent="0.2">
      <c r="A14" s="32" t="s">
        <v>18</v>
      </c>
      <c r="B14" s="32" t="s">
        <v>914</v>
      </c>
    </row>
    <row r="15" spans="1:7" x14ac:dyDescent="0.2">
      <c r="A15" s="32" t="s">
        <v>18</v>
      </c>
      <c r="B15" s="32" t="s">
        <v>213</v>
      </c>
    </row>
    <row r="16" spans="1:7" x14ac:dyDescent="0.2">
      <c r="C16" s="32" t="s">
        <v>41</v>
      </c>
    </row>
    <row r="18" spans="1:11" x14ac:dyDescent="0.2">
      <c r="A18" s="32" t="s">
        <v>21</v>
      </c>
      <c r="D18" s="32" t="s">
        <v>1</v>
      </c>
      <c r="E18" s="32" t="s">
        <v>1</v>
      </c>
      <c r="F18" s="32" t="s">
        <v>2</v>
      </c>
      <c r="G18" s="32" t="s">
        <v>3</v>
      </c>
      <c r="H18" s="32" t="s">
        <v>4</v>
      </c>
      <c r="I18" s="32" t="s">
        <v>2</v>
      </c>
      <c r="J18" s="32" t="s">
        <v>5</v>
      </c>
      <c r="K18" s="32" t="s">
        <v>6</v>
      </c>
    </row>
    <row r="19" spans="1:11" x14ac:dyDescent="0.2">
      <c r="D19" s="32" t="s">
        <v>7</v>
      </c>
      <c r="E19" s="32" t="s">
        <v>8</v>
      </c>
      <c r="F19" s="32" t="s">
        <v>9</v>
      </c>
      <c r="G19" s="32" t="s">
        <v>10</v>
      </c>
      <c r="H19" s="32" t="s">
        <v>8</v>
      </c>
      <c r="I19" s="32" t="s">
        <v>9</v>
      </c>
      <c r="J19" s="32" t="s">
        <v>11</v>
      </c>
      <c r="K19" s="32" t="s">
        <v>7</v>
      </c>
    </row>
    <row r="20" spans="1:11" x14ac:dyDescent="0.2">
      <c r="C20" s="32" t="s">
        <v>14</v>
      </c>
    </row>
    <row r="21" spans="1:11" x14ac:dyDescent="0.2">
      <c r="A21" s="32" t="s">
        <v>148</v>
      </c>
      <c r="B21" s="32" t="s">
        <v>63</v>
      </c>
      <c r="C21" s="32" t="s">
        <v>174</v>
      </c>
      <c r="D21" s="32" t="s">
        <v>214</v>
      </c>
      <c r="E21" s="32" t="s">
        <v>215</v>
      </c>
      <c r="F21" s="32" t="s">
        <v>42</v>
      </c>
      <c r="G21" s="32" t="s">
        <v>216</v>
      </c>
      <c r="H21" s="32" t="s">
        <v>217</v>
      </c>
      <c r="I21" s="32" t="s">
        <v>43</v>
      </c>
      <c r="J21" s="32" t="s">
        <v>44</v>
      </c>
      <c r="K21" s="32" t="s">
        <v>218</v>
      </c>
    </row>
    <row r="22" spans="1:11" x14ac:dyDescent="0.2">
      <c r="A22" s="32" t="s">
        <v>149</v>
      </c>
      <c r="B22" s="32" t="s">
        <v>513</v>
      </c>
      <c r="C22" s="32" t="s">
        <v>175</v>
      </c>
      <c r="D22" s="32" t="s">
        <v>220</v>
      </c>
      <c r="E22" s="32" t="s">
        <v>221</v>
      </c>
      <c r="F22" s="32" t="s">
        <v>45</v>
      </c>
      <c r="G22" s="32" t="s">
        <v>222</v>
      </c>
      <c r="H22" s="32" t="s">
        <v>223</v>
      </c>
      <c r="I22" s="32" t="s">
        <v>46</v>
      </c>
      <c r="J22" s="32" t="s">
        <v>47</v>
      </c>
      <c r="K22" s="32" t="s">
        <v>224</v>
      </c>
    </row>
    <row r="23" spans="1:11" x14ac:dyDescent="0.2">
      <c r="A23" s="32" t="s">
        <v>150</v>
      </c>
      <c r="B23" s="32" t="s">
        <v>219</v>
      </c>
      <c r="C23" s="32" t="s">
        <v>176</v>
      </c>
      <c r="D23" s="32" t="s">
        <v>226</v>
      </c>
      <c r="E23" s="32" t="s">
        <v>227</v>
      </c>
      <c r="F23" s="32" t="s">
        <v>48</v>
      </c>
      <c r="G23" s="32" t="s">
        <v>228</v>
      </c>
      <c r="H23" s="32" t="s">
        <v>229</v>
      </c>
      <c r="I23" s="32" t="s">
        <v>49</v>
      </c>
      <c r="J23" s="32" t="s">
        <v>50</v>
      </c>
      <c r="K23" s="32" t="s">
        <v>230</v>
      </c>
    </row>
    <row r="24" spans="1:11" x14ac:dyDescent="0.2">
      <c r="A24" s="32" t="s">
        <v>151</v>
      </c>
      <c r="B24" s="32" t="s">
        <v>225</v>
      </c>
      <c r="C24" s="32" t="s">
        <v>177</v>
      </c>
      <c r="D24" s="32" t="s">
        <v>232</v>
      </c>
      <c r="E24" s="32" t="s">
        <v>233</v>
      </c>
      <c r="F24" s="32" t="s">
        <v>51</v>
      </c>
      <c r="G24" s="32" t="s">
        <v>234</v>
      </c>
      <c r="H24" s="32" t="s">
        <v>235</v>
      </c>
      <c r="I24" s="32" t="s">
        <v>52</v>
      </c>
      <c r="J24" s="32" t="s">
        <v>53</v>
      </c>
      <c r="K24" s="32" t="s">
        <v>236</v>
      </c>
    </row>
    <row r="25" spans="1:11" x14ac:dyDescent="0.2">
      <c r="A25" s="32" t="s">
        <v>152</v>
      </c>
      <c r="B25" s="32" t="s">
        <v>231</v>
      </c>
      <c r="C25" s="32" t="s">
        <v>178</v>
      </c>
      <c r="D25" s="32" t="s">
        <v>238</v>
      </c>
      <c r="E25" s="32" t="s">
        <v>239</v>
      </c>
      <c r="F25" s="32" t="s">
        <v>54</v>
      </c>
      <c r="G25" s="32" t="s">
        <v>240</v>
      </c>
      <c r="H25" s="32" t="s">
        <v>241</v>
      </c>
      <c r="I25" s="32" t="s">
        <v>55</v>
      </c>
      <c r="J25" s="32" t="s">
        <v>56</v>
      </c>
      <c r="K25" s="32" t="s">
        <v>242</v>
      </c>
    </row>
    <row r="26" spans="1:11" x14ac:dyDescent="0.2">
      <c r="A26" s="32" t="s">
        <v>153</v>
      </c>
      <c r="B26" s="32" t="s">
        <v>237</v>
      </c>
      <c r="C26" s="32" t="s">
        <v>179</v>
      </c>
      <c r="D26" s="32" t="s">
        <v>244</v>
      </c>
      <c r="E26" s="32" t="s">
        <v>245</v>
      </c>
      <c r="F26" s="32" t="s">
        <v>57</v>
      </c>
      <c r="G26" s="32" t="s">
        <v>246</v>
      </c>
      <c r="H26" s="32" t="s">
        <v>247</v>
      </c>
      <c r="I26" s="32" t="s">
        <v>58</v>
      </c>
      <c r="J26" s="32" t="s">
        <v>59</v>
      </c>
      <c r="K26" s="32" t="s">
        <v>248</v>
      </c>
    </row>
    <row r="27" spans="1:11" x14ac:dyDescent="0.2">
      <c r="A27" s="32" t="s">
        <v>154</v>
      </c>
      <c r="B27" s="32" t="s">
        <v>243</v>
      </c>
      <c r="C27" s="32" t="s">
        <v>180</v>
      </c>
      <c r="D27" s="32" t="s">
        <v>250</v>
      </c>
      <c r="E27" s="32" t="s">
        <v>251</v>
      </c>
      <c r="F27" s="32" t="s">
        <v>60</v>
      </c>
      <c r="G27" s="32" t="s">
        <v>252</v>
      </c>
      <c r="H27" s="32" t="s">
        <v>253</v>
      </c>
      <c r="I27" s="32" t="s">
        <v>61</v>
      </c>
      <c r="J27" s="32" t="s">
        <v>62</v>
      </c>
      <c r="K27" s="32" t="s">
        <v>254</v>
      </c>
    </row>
    <row r="28" spans="1:11" x14ac:dyDescent="0.2">
      <c r="A28" s="32" t="s">
        <v>155</v>
      </c>
      <c r="B28" s="32" t="s">
        <v>249</v>
      </c>
      <c r="C28" s="32" t="s">
        <v>181</v>
      </c>
      <c r="D28" s="32" t="s">
        <v>256</v>
      </c>
      <c r="E28" s="32" t="s">
        <v>257</v>
      </c>
      <c r="F28" s="32" t="s">
        <v>64</v>
      </c>
      <c r="G28" s="32" t="s">
        <v>258</v>
      </c>
      <c r="H28" s="32" t="s">
        <v>259</v>
      </c>
      <c r="I28" s="32" t="s">
        <v>65</v>
      </c>
      <c r="J28" s="32" t="s">
        <v>66</v>
      </c>
      <c r="K28" s="32" t="s">
        <v>260</v>
      </c>
    </row>
    <row r="29" spans="1:11" x14ac:dyDescent="0.2">
      <c r="A29" s="32" t="s">
        <v>156</v>
      </c>
      <c r="B29" s="32" t="s">
        <v>255</v>
      </c>
      <c r="C29" s="32" t="s">
        <v>182</v>
      </c>
      <c r="D29" s="32" t="s">
        <v>415</v>
      </c>
      <c r="E29" s="32" t="s">
        <v>416</v>
      </c>
      <c r="F29" s="32" t="s">
        <v>67</v>
      </c>
      <c r="G29" s="32" t="s">
        <v>417</v>
      </c>
      <c r="H29" s="32" t="s">
        <v>418</v>
      </c>
      <c r="I29" s="32" t="s">
        <v>68</v>
      </c>
      <c r="J29" s="32" t="s">
        <v>69</v>
      </c>
      <c r="K29" s="32" t="s">
        <v>419</v>
      </c>
    </row>
    <row r="30" spans="1:11" x14ac:dyDescent="0.2">
      <c r="C30" s="32" t="s">
        <v>15</v>
      </c>
      <c r="D30" s="32" t="s">
        <v>514</v>
      </c>
      <c r="E30" s="32" t="s">
        <v>515</v>
      </c>
      <c r="F30" s="32" t="s">
        <v>516</v>
      </c>
      <c r="G30" s="32" t="s">
        <v>517</v>
      </c>
      <c r="H30" s="32" t="s">
        <v>518</v>
      </c>
      <c r="I30" s="32" t="s">
        <v>519</v>
      </c>
      <c r="J30" s="32" t="s">
        <v>70</v>
      </c>
      <c r="K30" s="32" t="s">
        <v>520</v>
      </c>
    </row>
    <row r="32" spans="1:11" x14ac:dyDescent="0.2">
      <c r="C32" s="32" t="s">
        <v>207</v>
      </c>
    </row>
    <row r="33" spans="1:11" x14ac:dyDescent="0.2">
      <c r="C33" s="32" t="s">
        <v>208</v>
      </c>
    </row>
    <row r="34" spans="1:11" x14ac:dyDescent="0.2">
      <c r="A34" s="32" t="s">
        <v>157</v>
      </c>
      <c r="B34" s="32" t="s">
        <v>120</v>
      </c>
      <c r="C34" s="32" t="s">
        <v>183</v>
      </c>
      <c r="D34" s="32" t="s">
        <v>261</v>
      </c>
      <c r="E34" s="32" t="s">
        <v>262</v>
      </c>
      <c r="F34" s="32" t="s">
        <v>71</v>
      </c>
      <c r="G34" s="32" t="s">
        <v>263</v>
      </c>
      <c r="H34" s="32" t="s">
        <v>264</v>
      </c>
      <c r="I34" s="32" t="s">
        <v>72</v>
      </c>
      <c r="J34" s="32" t="s">
        <v>73</v>
      </c>
      <c r="K34" s="32" t="s">
        <v>265</v>
      </c>
    </row>
    <row r="35" spans="1:11" x14ac:dyDescent="0.2">
      <c r="A35" s="32" t="s">
        <v>158</v>
      </c>
      <c r="B35" s="32" t="s">
        <v>121</v>
      </c>
      <c r="C35" s="32" t="s">
        <v>184</v>
      </c>
      <c r="D35" s="32" t="s">
        <v>266</v>
      </c>
      <c r="E35" s="32" t="s">
        <v>267</v>
      </c>
      <c r="F35" s="32" t="s">
        <v>74</v>
      </c>
      <c r="G35" s="32" t="s">
        <v>268</v>
      </c>
      <c r="H35" s="32" t="s">
        <v>269</v>
      </c>
      <c r="I35" s="32" t="s">
        <v>75</v>
      </c>
      <c r="J35" s="32" t="s">
        <v>76</v>
      </c>
      <c r="K35" s="32" t="s">
        <v>270</v>
      </c>
    </row>
    <row r="36" spans="1:11" x14ac:dyDescent="0.2">
      <c r="A36" s="32" t="s">
        <v>159</v>
      </c>
      <c r="B36" s="32" t="s">
        <v>122</v>
      </c>
      <c r="C36" s="32" t="s">
        <v>185</v>
      </c>
      <c r="D36" s="32" t="s">
        <v>271</v>
      </c>
      <c r="E36" s="32" t="s">
        <v>272</v>
      </c>
      <c r="F36" s="32" t="s">
        <v>77</v>
      </c>
      <c r="G36" s="32" t="s">
        <v>273</v>
      </c>
      <c r="H36" s="32" t="s">
        <v>274</v>
      </c>
      <c r="I36" s="32" t="s">
        <v>78</v>
      </c>
      <c r="J36" s="32" t="s">
        <v>79</v>
      </c>
      <c r="K36" s="32" t="s">
        <v>275</v>
      </c>
    </row>
    <row r="37" spans="1:11" x14ac:dyDescent="0.2">
      <c r="A37" s="32" t="s">
        <v>172</v>
      </c>
      <c r="B37" s="32" t="s">
        <v>123</v>
      </c>
      <c r="C37" s="32" t="s">
        <v>198</v>
      </c>
      <c r="D37" s="32" t="s">
        <v>276</v>
      </c>
      <c r="E37" s="32" t="s">
        <v>277</v>
      </c>
      <c r="F37" s="32" t="s">
        <v>134</v>
      </c>
      <c r="G37" s="32" t="s">
        <v>278</v>
      </c>
      <c r="H37" s="32" t="s">
        <v>279</v>
      </c>
      <c r="I37" s="32" t="s">
        <v>135</v>
      </c>
      <c r="J37" s="32" t="s">
        <v>80</v>
      </c>
      <c r="K37" s="32" t="s">
        <v>280</v>
      </c>
    </row>
    <row r="38" spans="1:11" x14ac:dyDescent="0.2">
      <c r="A38" s="32" t="s">
        <v>281</v>
      </c>
      <c r="B38" s="32" t="s">
        <v>124</v>
      </c>
      <c r="C38" s="32" t="s">
        <v>283</v>
      </c>
      <c r="D38" s="32" t="s">
        <v>284</v>
      </c>
      <c r="E38" s="32" t="s">
        <v>285</v>
      </c>
      <c r="F38" s="32" t="s">
        <v>286</v>
      </c>
      <c r="G38" s="32" t="s">
        <v>287</v>
      </c>
      <c r="H38" s="32" t="s">
        <v>288</v>
      </c>
      <c r="I38" s="32" t="s">
        <v>289</v>
      </c>
      <c r="J38" s="32" t="s">
        <v>136</v>
      </c>
      <c r="K38" s="32" t="s">
        <v>290</v>
      </c>
    </row>
    <row r="39" spans="1:11" x14ac:dyDescent="0.2">
      <c r="A39" s="32" t="s">
        <v>291</v>
      </c>
      <c r="B39" s="32" t="s">
        <v>282</v>
      </c>
      <c r="C39" s="32" t="s">
        <v>293</v>
      </c>
      <c r="D39" s="32" t="s">
        <v>294</v>
      </c>
      <c r="E39" s="32" t="s">
        <v>295</v>
      </c>
      <c r="F39" s="32" t="s">
        <v>296</v>
      </c>
      <c r="G39" s="32" t="s">
        <v>297</v>
      </c>
      <c r="H39" s="32" t="s">
        <v>298</v>
      </c>
      <c r="I39" s="32" t="s">
        <v>299</v>
      </c>
      <c r="J39" s="32" t="s">
        <v>300</v>
      </c>
      <c r="K39" s="32" t="s">
        <v>301</v>
      </c>
    </row>
    <row r="40" spans="1:11" x14ac:dyDescent="0.2">
      <c r="A40" s="32" t="s">
        <v>160</v>
      </c>
      <c r="B40" s="32" t="s">
        <v>292</v>
      </c>
      <c r="C40" s="32" t="s">
        <v>186</v>
      </c>
      <c r="D40" s="32" t="s">
        <v>303</v>
      </c>
      <c r="E40" s="32" t="s">
        <v>304</v>
      </c>
      <c r="F40" s="32" t="s">
        <v>81</v>
      </c>
      <c r="G40" s="32" t="s">
        <v>305</v>
      </c>
      <c r="H40" s="32" t="s">
        <v>306</v>
      </c>
      <c r="I40" s="32" t="s">
        <v>82</v>
      </c>
      <c r="J40" s="32" t="s">
        <v>83</v>
      </c>
      <c r="K40" s="32" t="s">
        <v>307</v>
      </c>
    </row>
    <row r="41" spans="1:11" x14ac:dyDescent="0.2">
      <c r="A41" s="32" t="s">
        <v>161</v>
      </c>
      <c r="B41" s="32" t="s">
        <v>302</v>
      </c>
      <c r="C41" s="32" t="s">
        <v>187</v>
      </c>
      <c r="D41" s="32" t="s">
        <v>420</v>
      </c>
      <c r="E41" s="32" t="s">
        <v>421</v>
      </c>
      <c r="F41" s="32" t="s">
        <v>84</v>
      </c>
      <c r="G41" s="32" t="s">
        <v>422</v>
      </c>
      <c r="H41" s="32" t="s">
        <v>423</v>
      </c>
      <c r="I41" s="32" t="s">
        <v>85</v>
      </c>
      <c r="J41" s="32" t="s">
        <v>86</v>
      </c>
      <c r="K41" s="32" t="s">
        <v>424</v>
      </c>
    </row>
    <row r="42" spans="1:11" x14ac:dyDescent="0.2">
      <c r="B42" s="32" t="s">
        <v>20</v>
      </c>
      <c r="C42" s="32" t="s">
        <v>0</v>
      </c>
      <c r="D42" s="32" t="s">
        <v>474</v>
      </c>
      <c r="E42" s="32" t="s">
        <v>475</v>
      </c>
      <c r="F42" s="32" t="s">
        <v>476</v>
      </c>
      <c r="G42" s="32" t="s">
        <v>477</v>
      </c>
      <c r="H42" s="32" t="s">
        <v>478</v>
      </c>
      <c r="I42" s="32" t="s">
        <v>479</v>
      </c>
      <c r="J42" s="32" t="s">
        <v>87</v>
      </c>
      <c r="K42" s="32" t="s">
        <v>480</v>
      </c>
    </row>
    <row r="44" spans="1:11" x14ac:dyDescent="0.2">
      <c r="C44" s="32" t="s">
        <v>209</v>
      </c>
    </row>
    <row r="45" spans="1:11" x14ac:dyDescent="0.2">
      <c r="A45" s="32" t="s">
        <v>173</v>
      </c>
      <c r="B45" s="32" t="s">
        <v>131</v>
      </c>
      <c r="C45" s="32" t="s">
        <v>199</v>
      </c>
      <c r="D45" s="32" t="s">
        <v>308</v>
      </c>
      <c r="E45" s="32" t="s">
        <v>309</v>
      </c>
      <c r="F45" s="32" t="s">
        <v>143</v>
      </c>
      <c r="G45" s="32" t="s">
        <v>425</v>
      </c>
      <c r="H45" s="32" t="s">
        <v>310</v>
      </c>
      <c r="I45" s="32" t="s">
        <v>144</v>
      </c>
      <c r="J45" s="32" t="s">
        <v>88</v>
      </c>
      <c r="K45" s="32" t="s">
        <v>464</v>
      </c>
    </row>
    <row r="46" spans="1:11" x14ac:dyDescent="0.2">
      <c r="A46" s="32" t="s">
        <v>311</v>
      </c>
      <c r="B46" s="32" t="s">
        <v>623</v>
      </c>
      <c r="C46" s="32" t="s">
        <v>313</v>
      </c>
      <c r="D46" s="32" t="s">
        <v>314</v>
      </c>
      <c r="E46" s="32" t="s">
        <v>315</v>
      </c>
      <c r="F46" s="32" t="s">
        <v>316</v>
      </c>
      <c r="G46" s="32" t="s">
        <v>573</v>
      </c>
      <c r="H46" s="32" t="s">
        <v>317</v>
      </c>
      <c r="I46" s="32" t="s">
        <v>318</v>
      </c>
      <c r="J46" s="32" t="s">
        <v>145</v>
      </c>
      <c r="K46" s="32" t="s">
        <v>465</v>
      </c>
    </row>
    <row r="47" spans="1:11" x14ac:dyDescent="0.2">
      <c r="A47" s="32" t="s">
        <v>319</v>
      </c>
      <c r="B47" s="32" t="s">
        <v>128</v>
      </c>
      <c r="C47" s="32" t="s">
        <v>320</v>
      </c>
      <c r="D47" s="32" t="s">
        <v>321</v>
      </c>
      <c r="E47" s="32" t="s">
        <v>322</v>
      </c>
      <c r="F47" s="32" t="s">
        <v>323</v>
      </c>
      <c r="G47" s="32" t="s">
        <v>324</v>
      </c>
      <c r="H47" s="32" t="s">
        <v>325</v>
      </c>
      <c r="I47" s="32" t="s">
        <v>326</v>
      </c>
      <c r="J47" s="32" t="s">
        <v>327</v>
      </c>
      <c r="K47" s="32" t="s">
        <v>466</v>
      </c>
    </row>
    <row r="48" spans="1:11" x14ac:dyDescent="0.2">
      <c r="A48" s="32" t="s">
        <v>162</v>
      </c>
      <c r="B48" s="32" t="s">
        <v>312</v>
      </c>
      <c r="C48" s="32" t="s">
        <v>188</v>
      </c>
      <c r="D48" s="32" t="s">
        <v>328</v>
      </c>
      <c r="E48" s="32" t="s">
        <v>329</v>
      </c>
      <c r="F48" s="32" t="s">
        <v>89</v>
      </c>
      <c r="G48" s="32" t="s">
        <v>330</v>
      </c>
      <c r="H48" s="32" t="s">
        <v>331</v>
      </c>
      <c r="I48" s="32" t="s">
        <v>90</v>
      </c>
      <c r="J48" s="32" t="s">
        <v>91</v>
      </c>
      <c r="K48" s="32" t="s">
        <v>467</v>
      </c>
    </row>
    <row r="49" spans="1:11" x14ac:dyDescent="0.2">
      <c r="A49" s="32" t="s">
        <v>481</v>
      </c>
      <c r="B49" s="32" t="s">
        <v>129</v>
      </c>
      <c r="C49" s="32" t="s">
        <v>482</v>
      </c>
      <c r="D49" s="32" t="s">
        <v>483</v>
      </c>
      <c r="E49" s="32" t="s">
        <v>484</v>
      </c>
      <c r="F49" s="32" t="s">
        <v>485</v>
      </c>
      <c r="G49" s="32" t="s">
        <v>486</v>
      </c>
      <c r="H49" s="32" t="s">
        <v>487</v>
      </c>
      <c r="I49" s="32" t="s">
        <v>488</v>
      </c>
      <c r="J49" s="32" t="s">
        <v>92</v>
      </c>
      <c r="K49" s="32" t="s">
        <v>489</v>
      </c>
    </row>
    <row r="50" spans="1:11" x14ac:dyDescent="0.2">
      <c r="A50" s="32" t="s">
        <v>574</v>
      </c>
      <c r="B50" s="32" t="s">
        <v>130</v>
      </c>
      <c r="C50" s="32" t="s">
        <v>575</v>
      </c>
      <c r="D50" s="32" t="s">
        <v>576</v>
      </c>
      <c r="E50" s="32" t="s">
        <v>577</v>
      </c>
      <c r="F50" s="32" t="s">
        <v>578</v>
      </c>
      <c r="G50" s="32" t="s">
        <v>579</v>
      </c>
      <c r="H50" s="32" t="s">
        <v>580</v>
      </c>
      <c r="I50" s="32" t="s">
        <v>581</v>
      </c>
      <c r="J50" s="32" t="s">
        <v>490</v>
      </c>
      <c r="K50" s="32" t="s">
        <v>582</v>
      </c>
    </row>
    <row r="51" spans="1:11" x14ac:dyDescent="0.2">
      <c r="B51" s="32" t="s">
        <v>20</v>
      </c>
      <c r="C51" s="32" t="s">
        <v>0</v>
      </c>
      <c r="D51" s="32" t="s">
        <v>624</v>
      </c>
      <c r="E51" s="32" t="s">
        <v>625</v>
      </c>
      <c r="F51" s="32" t="s">
        <v>626</v>
      </c>
      <c r="G51" s="32" t="s">
        <v>627</v>
      </c>
      <c r="H51" s="32" t="s">
        <v>628</v>
      </c>
      <c r="I51" s="32" t="s">
        <v>629</v>
      </c>
      <c r="J51" s="32" t="s">
        <v>583</v>
      </c>
      <c r="K51" s="32" t="s">
        <v>630</v>
      </c>
    </row>
    <row r="53" spans="1:11" x14ac:dyDescent="0.2">
      <c r="C53" s="32" t="s">
        <v>210</v>
      </c>
    </row>
    <row r="54" spans="1:11" x14ac:dyDescent="0.2">
      <c r="A54" s="32" t="s">
        <v>163</v>
      </c>
      <c r="B54" s="32" t="s">
        <v>125</v>
      </c>
      <c r="C54" s="32" t="s">
        <v>189</v>
      </c>
      <c r="D54" s="32" t="s">
        <v>333</v>
      </c>
      <c r="E54" s="32" t="s">
        <v>334</v>
      </c>
      <c r="F54" s="32" t="s">
        <v>93</v>
      </c>
      <c r="G54" s="32" t="s">
        <v>335</v>
      </c>
      <c r="H54" s="32" t="s">
        <v>336</v>
      </c>
      <c r="I54" s="32" t="s">
        <v>94</v>
      </c>
      <c r="J54" s="32" t="s">
        <v>95</v>
      </c>
      <c r="K54" s="32" t="s">
        <v>337</v>
      </c>
    </row>
    <row r="55" spans="1:11" x14ac:dyDescent="0.2">
      <c r="A55" s="32" t="s">
        <v>164</v>
      </c>
      <c r="B55" s="32" t="s">
        <v>332</v>
      </c>
      <c r="C55" s="32" t="s">
        <v>190</v>
      </c>
      <c r="D55" s="32" t="s">
        <v>338</v>
      </c>
      <c r="E55" s="32" t="s">
        <v>339</v>
      </c>
      <c r="F55" s="32" t="s">
        <v>96</v>
      </c>
      <c r="G55" s="32" t="s">
        <v>340</v>
      </c>
      <c r="H55" s="32" t="s">
        <v>341</v>
      </c>
      <c r="I55" s="32" t="s">
        <v>97</v>
      </c>
      <c r="J55" s="32" t="s">
        <v>98</v>
      </c>
      <c r="K55" s="32" t="s">
        <v>342</v>
      </c>
    </row>
    <row r="56" spans="1:11" x14ac:dyDescent="0.2">
      <c r="A56" s="32" t="s">
        <v>165</v>
      </c>
      <c r="B56" s="32" t="s">
        <v>126</v>
      </c>
      <c r="C56" s="32" t="s">
        <v>191</v>
      </c>
      <c r="D56" s="32" t="s">
        <v>343</v>
      </c>
      <c r="E56" s="32" t="s">
        <v>344</v>
      </c>
      <c r="F56" s="32" t="s">
        <v>99</v>
      </c>
      <c r="G56" s="32" t="s">
        <v>345</v>
      </c>
      <c r="H56" s="32" t="s">
        <v>346</v>
      </c>
      <c r="I56" s="32" t="s">
        <v>100</v>
      </c>
      <c r="J56" s="32" t="s">
        <v>101</v>
      </c>
      <c r="K56" s="32" t="s">
        <v>347</v>
      </c>
    </row>
    <row r="57" spans="1:11" x14ac:dyDescent="0.2">
      <c r="A57" s="32" t="s">
        <v>166</v>
      </c>
      <c r="B57" s="32" t="s">
        <v>127</v>
      </c>
      <c r="C57" s="32" t="s">
        <v>192</v>
      </c>
      <c r="D57" s="32" t="s">
        <v>349</v>
      </c>
      <c r="E57" s="32" t="s">
        <v>350</v>
      </c>
      <c r="F57" s="32" t="s">
        <v>102</v>
      </c>
      <c r="G57" s="32" t="s">
        <v>351</v>
      </c>
      <c r="H57" s="32" t="s">
        <v>352</v>
      </c>
      <c r="I57" s="32" t="s">
        <v>103</v>
      </c>
      <c r="J57" s="32" t="s">
        <v>104</v>
      </c>
      <c r="K57" s="32" t="s">
        <v>353</v>
      </c>
    </row>
    <row r="58" spans="1:11" x14ac:dyDescent="0.2">
      <c r="A58" s="32" t="s">
        <v>491</v>
      </c>
      <c r="B58" s="32" t="s">
        <v>119</v>
      </c>
      <c r="C58" s="32" t="s">
        <v>492</v>
      </c>
      <c r="D58" s="32" t="s">
        <v>493</v>
      </c>
      <c r="E58" s="32" t="s">
        <v>494</v>
      </c>
      <c r="F58" s="32" t="s">
        <v>495</v>
      </c>
      <c r="G58" s="32" t="s">
        <v>496</v>
      </c>
      <c r="H58" s="32" t="s">
        <v>497</v>
      </c>
      <c r="I58" s="32" t="s">
        <v>498</v>
      </c>
      <c r="J58" s="32" t="s">
        <v>105</v>
      </c>
      <c r="K58" s="32" t="s">
        <v>499</v>
      </c>
    </row>
    <row r="59" spans="1:11" x14ac:dyDescent="0.2">
      <c r="A59" s="32" t="s">
        <v>526</v>
      </c>
      <c r="B59" s="32" t="s">
        <v>348</v>
      </c>
      <c r="C59" s="32" t="s">
        <v>527</v>
      </c>
      <c r="D59" s="32" t="s">
        <v>528</v>
      </c>
      <c r="E59" s="32" t="s">
        <v>529</v>
      </c>
      <c r="F59" s="32" t="s">
        <v>530</v>
      </c>
      <c r="G59" s="32" t="s">
        <v>531</v>
      </c>
      <c r="H59" s="32" t="s">
        <v>532</v>
      </c>
      <c r="I59" s="32" t="s">
        <v>533</v>
      </c>
      <c r="J59" s="32" t="s">
        <v>106</v>
      </c>
      <c r="K59" s="32" t="s">
        <v>534</v>
      </c>
    </row>
    <row r="60" spans="1:11" x14ac:dyDescent="0.2">
      <c r="B60" s="32" t="s">
        <v>20</v>
      </c>
      <c r="C60" s="32" t="s">
        <v>0</v>
      </c>
      <c r="D60" s="32" t="s">
        <v>584</v>
      </c>
      <c r="E60" s="32" t="s">
        <v>585</v>
      </c>
      <c r="F60" s="32" t="s">
        <v>586</v>
      </c>
      <c r="G60" s="32" t="s">
        <v>587</v>
      </c>
      <c r="H60" s="32" t="s">
        <v>588</v>
      </c>
      <c r="I60" s="32" t="s">
        <v>589</v>
      </c>
      <c r="J60" s="32" t="s">
        <v>535</v>
      </c>
      <c r="K60" s="32" t="s">
        <v>590</v>
      </c>
    </row>
    <row r="62" spans="1:11" x14ac:dyDescent="0.2">
      <c r="C62" s="32" t="s">
        <v>211</v>
      </c>
    </row>
    <row r="63" spans="1:11" x14ac:dyDescent="0.2">
      <c r="A63" s="32" t="s">
        <v>167</v>
      </c>
      <c r="B63" s="32" t="s">
        <v>354</v>
      </c>
      <c r="C63" s="32" t="s">
        <v>193</v>
      </c>
      <c r="D63" s="32" t="s">
        <v>357</v>
      </c>
      <c r="E63" s="32" t="s">
        <v>358</v>
      </c>
      <c r="F63" s="32" t="s">
        <v>107</v>
      </c>
      <c r="G63" s="32" t="s">
        <v>359</v>
      </c>
      <c r="H63" s="32" t="s">
        <v>360</v>
      </c>
      <c r="I63" s="32" t="s">
        <v>108</v>
      </c>
      <c r="J63" s="32" t="s">
        <v>109</v>
      </c>
      <c r="K63" s="32" t="s">
        <v>361</v>
      </c>
    </row>
    <row r="64" spans="1:11" x14ac:dyDescent="0.2">
      <c r="A64" s="32" t="s">
        <v>168</v>
      </c>
      <c r="B64" s="32" t="s">
        <v>355</v>
      </c>
      <c r="C64" s="32" t="s">
        <v>194</v>
      </c>
      <c r="D64" s="32" t="s">
        <v>363</v>
      </c>
      <c r="E64" s="32" t="s">
        <v>364</v>
      </c>
      <c r="F64" s="32" t="s">
        <v>110</v>
      </c>
      <c r="G64" s="32" t="s">
        <v>365</v>
      </c>
      <c r="H64" s="32" t="s">
        <v>366</v>
      </c>
      <c r="I64" s="32" t="s">
        <v>111</v>
      </c>
      <c r="J64" s="32" t="s">
        <v>112</v>
      </c>
      <c r="K64" s="32" t="s">
        <v>367</v>
      </c>
    </row>
    <row r="65" spans="1:11" x14ac:dyDescent="0.2">
      <c r="A65" s="32" t="s">
        <v>169</v>
      </c>
      <c r="B65" s="32" t="s">
        <v>356</v>
      </c>
      <c r="C65" s="32" t="s">
        <v>195</v>
      </c>
      <c r="D65" s="32" t="s">
        <v>369</v>
      </c>
      <c r="E65" s="32" t="s">
        <v>370</v>
      </c>
      <c r="F65" s="32" t="s">
        <v>137</v>
      </c>
      <c r="G65" s="32" t="s">
        <v>371</v>
      </c>
      <c r="H65" s="32" t="s">
        <v>372</v>
      </c>
      <c r="I65" s="32" t="s">
        <v>138</v>
      </c>
      <c r="J65" s="32" t="s">
        <v>113</v>
      </c>
      <c r="K65" s="32" t="s">
        <v>373</v>
      </c>
    </row>
    <row r="66" spans="1:11" x14ac:dyDescent="0.2">
      <c r="A66" s="32" t="s">
        <v>500</v>
      </c>
      <c r="B66" s="32" t="s">
        <v>362</v>
      </c>
      <c r="C66" s="32" t="s">
        <v>501</v>
      </c>
      <c r="D66" s="32" t="s">
        <v>502</v>
      </c>
      <c r="E66" s="32" t="s">
        <v>503</v>
      </c>
      <c r="F66" s="32" t="s">
        <v>504</v>
      </c>
      <c r="G66" s="32" t="s">
        <v>505</v>
      </c>
      <c r="H66" s="32" t="s">
        <v>506</v>
      </c>
      <c r="I66" s="32" t="s">
        <v>507</v>
      </c>
      <c r="J66" s="32" t="s">
        <v>139</v>
      </c>
      <c r="K66" s="32" t="s">
        <v>508</v>
      </c>
    </row>
    <row r="67" spans="1:11" x14ac:dyDescent="0.2">
      <c r="A67" s="32" t="s">
        <v>536</v>
      </c>
      <c r="B67" s="32" t="s">
        <v>368</v>
      </c>
      <c r="C67" s="32" t="s">
        <v>537</v>
      </c>
      <c r="D67" s="32" t="s">
        <v>538</v>
      </c>
      <c r="E67" s="32" t="s">
        <v>539</v>
      </c>
      <c r="F67" s="32" t="s">
        <v>540</v>
      </c>
      <c r="G67" s="32" t="s">
        <v>591</v>
      </c>
      <c r="H67" s="32" t="s">
        <v>541</v>
      </c>
      <c r="I67" s="32" t="s">
        <v>542</v>
      </c>
      <c r="J67" s="32" t="s">
        <v>509</v>
      </c>
      <c r="K67" s="32" t="s">
        <v>543</v>
      </c>
    </row>
    <row r="68" spans="1:11" x14ac:dyDescent="0.2">
      <c r="C68" s="32" t="s">
        <v>0</v>
      </c>
      <c r="D68" s="32" t="s">
        <v>592</v>
      </c>
      <c r="E68" s="32" t="s">
        <v>593</v>
      </c>
      <c r="F68" s="32" t="s">
        <v>594</v>
      </c>
      <c r="G68" s="32" t="s">
        <v>595</v>
      </c>
      <c r="H68" s="32" t="s">
        <v>596</v>
      </c>
      <c r="I68" s="32" t="s">
        <v>597</v>
      </c>
      <c r="J68" s="32" t="s">
        <v>544</v>
      </c>
      <c r="K68" s="32" t="s">
        <v>598</v>
      </c>
    </row>
    <row r="70" spans="1:11" x14ac:dyDescent="0.2">
      <c r="C70" s="32" t="s">
        <v>212</v>
      </c>
    </row>
    <row r="71" spans="1:11" x14ac:dyDescent="0.2">
      <c r="A71" s="32" t="s">
        <v>170</v>
      </c>
      <c r="B71" s="32" t="s">
        <v>374</v>
      </c>
      <c r="C71" s="32" t="s">
        <v>196</v>
      </c>
      <c r="D71" s="32" t="s">
        <v>377</v>
      </c>
      <c r="E71" s="32" t="s">
        <v>378</v>
      </c>
      <c r="F71" s="32" t="s">
        <v>114</v>
      </c>
      <c r="G71" s="32" t="s">
        <v>379</v>
      </c>
      <c r="H71" s="32" t="s">
        <v>380</v>
      </c>
      <c r="I71" s="32" t="s">
        <v>115</v>
      </c>
      <c r="J71" s="32" t="s">
        <v>116</v>
      </c>
      <c r="K71" s="32" t="s">
        <v>381</v>
      </c>
    </row>
    <row r="72" spans="1:11" x14ac:dyDescent="0.2">
      <c r="A72" s="32" t="s">
        <v>171</v>
      </c>
      <c r="B72" s="32" t="s">
        <v>375</v>
      </c>
      <c r="C72" s="32" t="s">
        <v>197</v>
      </c>
      <c r="D72" s="32" t="s">
        <v>383</v>
      </c>
      <c r="E72" s="32" t="s">
        <v>384</v>
      </c>
      <c r="F72" s="32" t="s">
        <v>140</v>
      </c>
      <c r="G72" s="32" t="s">
        <v>385</v>
      </c>
      <c r="H72" s="32" t="s">
        <v>386</v>
      </c>
      <c r="I72" s="32" t="s">
        <v>141</v>
      </c>
      <c r="J72" s="32" t="s">
        <v>117</v>
      </c>
      <c r="K72" s="32" t="s">
        <v>387</v>
      </c>
    </row>
    <row r="73" spans="1:11" x14ac:dyDescent="0.2">
      <c r="A73" s="32" t="s">
        <v>200</v>
      </c>
      <c r="B73" s="32" t="s">
        <v>376</v>
      </c>
      <c r="C73" s="32" t="s">
        <v>201</v>
      </c>
      <c r="D73" s="32" t="s">
        <v>389</v>
      </c>
      <c r="E73" s="32" t="s">
        <v>390</v>
      </c>
      <c r="F73" s="32" t="s">
        <v>202</v>
      </c>
      <c r="G73" s="32" t="s">
        <v>391</v>
      </c>
      <c r="H73" s="32" t="s">
        <v>392</v>
      </c>
      <c r="I73" s="32" t="s">
        <v>203</v>
      </c>
      <c r="J73" s="32" t="s">
        <v>142</v>
      </c>
      <c r="K73" s="32" t="s">
        <v>393</v>
      </c>
    </row>
    <row r="74" spans="1:11" x14ac:dyDescent="0.2">
      <c r="A74" s="32" t="s">
        <v>394</v>
      </c>
      <c r="B74" s="32" t="s">
        <v>382</v>
      </c>
      <c r="C74" s="32" t="s">
        <v>395</v>
      </c>
      <c r="D74" s="32" t="s">
        <v>396</v>
      </c>
      <c r="E74" s="32" t="s">
        <v>397</v>
      </c>
      <c r="F74" s="32" t="s">
        <v>398</v>
      </c>
      <c r="G74" s="32" t="s">
        <v>399</v>
      </c>
      <c r="H74" s="32" t="s">
        <v>400</v>
      </c>
      <c r="I74" s="32" t="s">
        <v>401</v>
      </c>
      <c r="J74" s="32" t="s">
        <v>146</v>
      </c>
      <c r="K74" s="32" t="s">
        <v>402</v>
      </c>
    </row>
    <row r="75" spans="1:11" x14ac:dyDescent="0.2">
      <c r="A75" s="32" t="s">
        <v>403</v>
      </c>
      <c r="B75" s="32" t="s">
        <v>388</v>
      </c>
      <c r="C75" s="32" t="s">
        <v>404</v>
      </c>
      <c r="D75" s="32" t="s">
        <v>405</v>
      </c>
      <c r="E75" s="32" t="s">
        <v>406</v>
      </c>
      <c r="F75" s="32" t="s">
        <v>407</v>
      </c>
      <c r="G75" s="32" t="s">
        <v>408</v>
      </c>
      <c r="H75" s="32" t="s">
        <v>409</v>
      </c>
      <c r="I75" s="32" t="s">
        <v>410</v>
      </c>
      <c r="J75" s="32" t="s">
        <v>411</v>
      </c>
      <c r="K75" s="32" t="s">
        <v>412</v>
      </c>
    </row>
    <row r="76" spans="1:11" x14ac:dyDescent="0.2">
      <c r="A76" s="32" t="s">
        <v>545</v>
      </c>
      <c r="B76" s="32" t="s">
        <v>413</v>
      </c>
      <c r="C76" s="32" t="s">
        <v>546</v>
      </c>
      <c r="D76" s="32" t="s">
        <v>547</v>
      </c>
      <c r="E76" s="32" t="s">
        <v>548</v>
      </c>
      <c r="F76" s="32" t="s">
        <v>549</v>
      </c>
      <c r="G76" s="32" t="s">
        <v>550</v>
      </c>
      <c r="H76" s="32" t="s">
        <v>551</v>
      </c>
      <c r="I76" s="32" t="s">
        <v>552</v>
      </c>
      <c r="J76" s="32" t="s">
        <v>118</v>
      </c>
      <c r="K76" s="32" t="s">
        <v>553</v>
      </c>
    </row>
    <row r="77" spans="1:11" x14ac:dyDescent="0.2">
      <c r="C77" s="32" t="s">
        <v>0</v>
      </c>
      <c r="D77" s="32" t="s">
        <v>599</v>
      </c>
      <c r="E77" s="32" t="s">
        <v>600</v>
      </c>
      <c r="F77" s="32" t="s">
        <v>601</v>
      </c>
      <c r="G77" s="32" t="s">
        <v>602</v>
      </c>
      <c r="H77" s="32" t="s">
        <v>603</v>
      </c>
      <c r="I77" s="32" t="s">
        <v>604</v>
      </c>
      <c r="J77" s="32" t="s">
        <v>554</v>
      </c>
      <c r="K77" s="32" t="s">
        <v>605</v>
      </c>
    </row>
    <row r="79" spans="1:11" x14ac:dyDescent="0.2">
      <c r="C79" s="32" t="s">
        <v>147</v>
      </c>
    </row>
    <row r="80" spans="1:11" x14ac:dyDescent="0.2">
      <c r="A80" s="32" t="s">
        <v>606</v>
      </c>
      <c r="B80" s="32" t="s">
        <v>132</v>
      </c>
      <c r="C80" s="32" t="s">
        <v>607</v>
      </c>
      <c r="D80" s="32" t="s">
        <v>608</v>
      </c>
      <c r="E80" s="32" t="s">
        <v>609</v>
      </c>
      <c r="F80" s="32" t="s">
        <v>610</v>
      </c>
      <c r="G80" s="32" t="s">
        <v>611</v>
      </c>
      <c r="H80" s="32" t="s">
        <v>612</v>
      </c>
      <c r="I80" s="32" t="s">
        <v>613</v>
      </c>
      <c r="J80" s="32" t="s">
        <v>512</v>
      </c>
      <c r="K80" s="32" t="s">
        <v>614</v>
      </c>
    </row>
    <row r="81" spans="3:11" x14ac:dyDescent="0.2">
      <c r="C81" s="32" t="s">
        <v>0</v>
      </c>
      <c r="D81" s="32" t="s">
        <v>615</v>
      </c>
      <c r="E81" s="32" t="s">
        <v>616</v>
      </c>
      <c r="F81" s="32" t="s">
        <v>617</v>
      </c>
      <c r="G81" s="32" t="s">
        <v>618</v>
      </c>
      <c r="H81" s="32" t="s">
        <v>619</v>
      </c>
      <c r="I81" s="32" t="s">
        <v>620</v>
      </c>
      <c r="J81" s="32" t="s">
        <v>555</v>
      </c>
      <c r="K81" s="32" t="s">
        <v>621</v>
      </c>
    </row>
    <row r="84" spans="3:11" x14ac:dyDescent="0.2">
      <c r="C84" s="32" t="s">
        <v>12</v>
      </c>
      <c r="D84" s="32" t="s">
        <v>631</v>
      </c>
      <c r="E84" s="32" t="s">
        <v>632</v>
      </c>
      <c r="F84" s="32" t="s">
        <v>633</v>
      </c>
      <c r="G84" s="32" t="s">
        <v>634</v>
      </c>
      <c r="H84" s="32" t="s">
        <v>635</v>
      </c>
      <c r="I84" s="32" t="s">
        <v>636</v>
      </c>
      <c r="J84" s="32" t="s">
        <v>556</v>
      </c>
      <c r="K84" s="32" t="s">
        <v>637</v>
      </c>
    </row>
    <row r="86" spans="3:11" x14ac:dyDescent="0.2">
      <c r="C86" s="32" t="s">
        <v>16</v>
      </c>
    </row>
    <row r="87" spans="3:11" x14ac:dyDescent="0.2">
      <c r="C87" s="32" t="s">
        <v>17</v>
      </c>
      <c r="D87" s="32" t="s">
        <v>638</v>
      </c>
      <c r="E87" s="32" t="s">
        <v>639</v>
      </c>
      <c r="F87" s="32" t="s">
        <v>640</v>
      </c>
      <c r="G87" s="32" t="s">
        <v>641</v>
      </c>
      <c r="H87" s="32" t="s">
        <v>642</v>
      </c>
      <c r="I87" s="32" t="s">
        <v>643</v>
      </c>
      <c r="J87" s="32" t="s">
        <v>622</v>
      </c>
      <c r="K87" s="32" t="s">
        <v>644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D080E-5E18-42AF-BAEC-F3396260485E}">
  <dimension ref="A1:K87"/>
  <sheetViews>
    <sheetView workbookViewId="0"/>
  </sheetViews>
  <sheetFormatPr defaultRowHeight="12.55" x14ac:dyDescent="0.2"/>
  <sheetData>
    <row r="1" spans="1:7" x14ac:dyDescent="0.2">
      <c r="A1" s="32" t="s">
        <v>918</v>
      </c>
      <c r="B1" s="32" t="s">
        <v>18</v>
      </c>
      <c r="C1" s="32" t="s">
        <v>19</v>
      </c>
    </row>
    <row r="2" spans="1:7" x14ac:dyDescent="0.2">
      <c r="G2" s="32" t="s">
        <v>205</v>
      </c>
    </row>
    <row r="3" spans="1:7" x14ac:dyDescent="0.2">
      <c r="G3" s="32" t="s">
        <v>13</v>
      </c>
    </row>
    <row r="4" spans="1:7" x14ac:dyDescent="0.2">
      <c r="G4" s="32" t="s">
        <v>36</v>
      </c>
    </row>
    <row r="5" spans="1:7" x14ac:dyDescent="0.2">
      <c r="A5" s="32" t="s">
        <v>18</v>
      </c>
      <c r="B5" s="32" t="s">
        <v>22</v>
      </c>
    </row>
    <row r="6" spans="1:7" x14ac:dyDescent="0.2">
      <c r="A6" s="32" t="s">
        <v>18</v>
      </c>
      <c r="B6" s="32" t="s">
        <v>37</v>
      </c>
    </row>
    <row r="7" spans="1:7" x14ac:dyDescent="0.2">
      <c r="A7" s="32" t="s">
        <v>18</v>
      </c>
      <c r="B7" s="32" t="s">
        <v>23</v>
      </c>
    </row>
    <row r="8" spans="1:7" x14ac:dyDescent="0.2">
      <c r="A8" s="32" t="s">
        <v>18</v>
      </c>
      <c r="B8" s="32" t="s">
        <v>38</v>
      </c>
    </row>
    <row r="9" spans="1:7" x14ac:dyDescent="0.2">
      <c r="A9" s="32" t="s">
        <v>18</v>
      </c>
      <c r="B9" s="32" t="s">
        <v>24</v>
      </c>
    </row>
    <row r="10" spans="1:7" x14ac:dyDescent="0.2">
      <c r="A10" s="32" t="s">
        <v>18</v>
      </c>
      <c r="B10" s="32" t="s">
        <v>39</v>
      </c>
    </row>
    <row r="11" spans="1:7" x14ac:dyDescent="0.2">
      <c r="A11" s="32" t="s">
        <v>18</v>
      </c>
      <c r="B11" s="32" t="s">
        <v>25</v>
      </c>
    </row>
    <row r="12" spans="1:7" x14ac:dyDescent="0.2">
      <c r="A12" s="32" t="s">
        <v>18</v>
      </c>
      <c r="B12" s="32" t="s">
        <v>40</v>
      </c>
    </row>
    <row r="13" spans="1:7" x14ac:dyDescent="0.2">
      <c r="A13" s="32" t="s">
        <v>18</v>
      </c>
      <c r="B13" s="32" t="s">
        <v>26</v>
      </c>
    </row>
    <row r="14" spans="1:7" x14ac:dyDescent="0.2">
      <c r="A14" s="32" t="s">
        <v>18</v>
      </c>
      <c r="B14" s="32" t="s">
        <v>917</v>
      </c>
    </row>
    <row r="15" spans="1:7" x14ac:dyDescent="0.2">
      <c r="A15" s="32" t="s">
        <v>18</v>
      </c>
      <c r="B15" s="32" t="s">
        <v>213</v>
      </c>
    </row>
    <row r="16" spans="1:7" x14ac:dyDescent="0.2">
      <c r="C16" s="32" t="s">
        <v>41</v>
      </c>
    </row>
    <row r="18" spans="1:11" x14ac:dyDescent="0.2">
      <c r="A18" s="32" t="s">
        <v>21</v>
      </c>
      <c r="D18" s="32" t="s">
        <v>1</v>
      </c>
      <c r="E18" s="32" t="s">
        <v>1</v>
      </c>
      <c r="F18" s="32" t="s">
        <v>2</v>
      </c>
      <c r="G18" s="32" t="s">
        <v>3</v>
      </c>
      <c r="H18" s="32" t="s">
        <v>4</v>
      </c>
      <c r="I18" s="32" t="s">
        <v>2</v>
      </c>
      <c r="J18" s="32" t="s">
        <v>5</v>
      </c>
      <c r="K18" s="32" t="s">
        <v>6</v>
      </c>
    </row>
    <row r="19" spans="1:11" x14ac:dyDescent="0.2">
      <c r="D19" s="32" t="s">
        <v>7</v>
      </c>
      <c r="E19" s="32" t="s">
        <v>8</v>
      </c>
      <c r="F19" s="32" t="s">
        <v>9</v>
      </c>
      <c r="G19" s="32" t="s">
        <v>10</v>
      </c>
      <c r="H19" s="32" t="s">
        <v>8</v>
      </c>
      <c r="I19" s="32" t="s">
        <v>9</v>
      </c>
      <c r="J19" s="32" t="s">
        <v>11</v>
      </c>
      <c r="K19" s="32" t="s">
        <v>7</v>
      </c>
    </row>
    <row r="20" spans="1:11" x14ac:dyDescent="0.2">
      <c r="C20" s="32" t="s">
        <v>14</v>
      </c>
    </row>
    <row r="21" spans="1:11" x14ac:dyDescent="0.2">
      <c r="A21" s="32" t="s">
        <v>148</v>
      </c>
      <c r="B21" s="32" t="s">
        <v>63</v>
      </c>
      <c r="C21" s="32" t="s">
        <v>174</v>
      </c>
      <c r="D21" s="32" t="s">
        <v>214</v>
      </c>
      <c r="E21" s="32" t="s">
        <v>215</v>
      </c>
      <c r="F21" s="32" t="s">
        <v>42</v>
      </c>
      <c r="G21" s="32" t="s">
        <v>216</v>
      </c>
      <c r="H21" s="32" t="s">
        <v>217</v>
      </c>
      <c r="I21" s="32" t="s">
        <v>43</v>
      </c>
      <c r="J21" s="32" t="s">
        <v>44</v>
      </c>
      <c r="K21" s="32" t="s">
        <v>218</v>
      </c>
    </row>
    <row r="22" spans="1:11" x14ac:dyDescent="0.2">
      <c r="A22" s="32" t="s">
        <v>149</v>
      </c>
      <c r="B22" s="32" t="s">
        <v>513</v>
      </c>
      <c r="C22" s="32" t="s">
        <v>175</v>
      </c>
      <c r="D22" s="32" t="s">
        <v>220</v>
      </c>
      <c r="E22" s="32" t="s">
        <v>221</v>
      </c>
      <c r="F22" s="32" t="s">
        <v>45</v>
      </c>
      <c r="G22" s="32" t="s">
        <v>222</v>
      </c>
      <c r="H22" s="32" t="s">
        <v>223</v>
      </c>
      <c r="I22" s="32" t="s">
        <v>46</v>
      </c>
      <c r="J22" s="32" t="s">
        <v>47</v>
      </c>
      <c r="K22" s="32" t="s">
        <v>224</v>
      </c>
    </row>
    <row r="23" spans="1:11" x14ac:dyDescent="0.2">
      <c r="A23" s="32" t="s">
        <v>150</v>
      </c>
      <c r="B23" s="32" t="s">
        <v>219</v>
      </c>
      <c r="C23" s="32" t="s">
        <v>176</v>
      </c>
      <c r="D23" s="32" t="s">
        <v>226</v>
      </c>
      <c r="E23" s="32" t="s">
        <v>227</v>
      </c>
      <c r="F23" s="32" t="s">
        <v>48</v>
      </c>
      <c r="G23" s="32" t="s">
        <v>228</v>
      </c>
      <c r="H23" s="32" t="s">
        <v>229</v>
      </c>
      <c r="I23" s="32" t="s">
        <v>49</v>
      </c>
      <c r="J23" s="32" t="s">
        <v>50</v>
      </c>
      <c r="K23" s="32" t="s">
        <v>230</v>
      </c>
    </row>
    <row r="24" spans="1:11" x14ac:dyDescent="0.2">
      <c r="A24" s="32" t="s">
        <v>151</v>
      </c>
      <c r="B24" s="32" t="s">
        <v>225</v>
      </c>
      <c r="C24" s="32" t="s">
        <v>177</v>
      </c>
      <c r="D24" s="32" t="s">
        <v>232</v>
      </c>
      <c r="E24" s="32" t="s">
        <v>233</v>
      </c>
      <c r="F24" s="32" t="s">
        <v>51</v>
      </c>
      <c r="G24" s="32" t="s">
        <v>234</v>
      </c>
      <c r="H24" s="32" t="s">
        <v>235</v>
      </c>
      <c r="I24" s="32" t="s">
        <v>52</v>
      </c>
      <c r="J24" s="32" t="s">
        <v>53</v>
      </c>
      <c r="K24" s="32" t="s">
        <v>236</v>
      </c>
    </row>
    <row r="25" spans="1:11" x14ac:dyDescent="0.2">
      <c r="A25" s="32" t="s">
        <v>152</v>
      </c>
      <c r="B25" s="32" t="s">
        <v>231</v>
      </c>
      <c r="C25" s="32" t="s">
        <v>178</v>
      </c>
      <c r="D25" s="32" t="s">
        <v>238</v>
      </c>
      <c r="E25" s="32" t="s">
        <v>239</v>
      </c>
      <c r="F25" s="32" t="s">
        <v>54</v>
      </c>
      <c r="G25" s="32" t="s">
        <v>240</v>
      </c>
      <c r="H25" s="32" t="s">
        <v>241</v>
      </c>
      <c r="I25" s="32" t="s">
        <v>55</v>
      </c>
      <c r="J25" s="32" t="s">
        <v>56</v>
      </c>
      <c r="K25" s="32" t="s">
        <v>242</v>
      </c>
    </row>
    <row r="26" spans="1:11" x14ac:dyDescent="0.2">
      <c r="A26" s="32" t="s">
        <v>153</v>
      </c>
      <c r="B26" s="32" t="s">
        <v>237</v>
      </c>
      <c r="C26" s="32" t="s">
        <v>179</v>
      </c>
      <c r="D26" s="32" t="s">
        <v>244</v>
      </c>
      <c r="E26" s="32" t="s">
        <v>245</v>
      </c>
      <c r="F26" s="32" t="s">
        <v>57</v>
      </c>
      <c r="G26" s="32" t="s">
        <v>246</v>
      </c>
      <c r="H26" s="32" t="s">
        <v>247</v>
      </c>
      <c r="I26" s="32" t="s">
        <v>58</v>
      </c>
      <c r="J26" s="32" t="s">
        <v>59</v>
      </c>
      <c r="K26" s="32" t="s">
        <v>248</v>
      </c>
    </row>
    <row r="27" spans="1:11" x14ac:dyDescent="0.2">
      <c r="A27" s="32" t="s">
        <v>154</v>
      </c>
      <c r="B27" s="32" t="s">
        <v>243</v>
      </c>
      <c r="C27" s="32" t="s">
        <v>180</v>
      </c>
      <c r="D27" s="32" t="s">
        <v>250</v>
      </c>
      <c r="E27" s="32" t="s">
        <v>251</v>
      </c>
      <c r="F27" s="32" t="s">
        <v>60</v>
      </c>
      <c r="G27" s="32" t="s">
        <v>252</v>
      </c>
      <c r="H27" s="32" t="s">
        <v>253</v>
      </c>
      <c r="I27" s="32" t="s">
        <v>61</v>
      </c>
      <c r="J27" s="32" t="s">
        <v>62</v>
      </c>
      <c r="K27" s="32" t="s">
        <v>254</v>
      </c>
    </row>
    <row r="28" spans="1:11" x14ac:dyDescent="0.2">
      <c r="A28" s="32" t="s">
        <v>155</v>
      </c>
      <c r="B28" s="32" t="s">
        <v>249</v>
      </c>
      <c r="C28" s="32" t="s">
        <v>181</v>
      </c>
      <c r="D28" s="32" t="s">
        <v>256</v>
      </c>
      <c r="E28" s="32" t="s">
        <v>257</v>
      </c>
      <c r="F28" s="32" t="s">
        <v>64</v>
      </c>
      <c r="G28" s="32" t="s">
        <v>258</v>
      </c>
      <c r="H28" s="32" t="s">
        <v>259</v>
      </c>
      <c r="I28" s="32" t="s">
        <v>65</v>
      </c>
      <c r="J28" s="32" t="s">
        <v>66</v>
      </c>
      <c r="K28" s="32" t="s">
        <v>260</v>
      </c>
    </row>
    <row r="29" spans="1:11" x14ac:dyDescent="0.2">
      <c r="A29" s="32" t="s">
        <v>156</v>
      </c>
      <c r="B29" s="32" t="s">
        <v>255</v>
      </c>
      <c r="C29" s="32" t="s">
        <v>182</v>
      </c>
      <c r="D29" s="32" t="s">
        <v>415</v>
      </c>
      <c r="E29" s="32" t="s">
        <v>416</v>
      </c>
      <c r="F29" s="32" t="s">
        <v>67</v>
      </c>
      <c r="G29" s="32" t="s">
        <v>417</v>
      </c>
      <c r="H29" s="32" t="s">
        <v>418</v>
      </c>
      <c r="I29" s="32" t="s">
        <v>68</v>
      </c>
      <c r="J29" s="32" t="s">
        <v>69</v>
      </c>
      <c r="K29" s="32" t="s">
        <v>419</v>
      </c>
    </row>
    <row r="30" spans="1:11" x14ac:dyDescent="0.2">
      <c r="C30" s="32" t="s">
        <v>15</v>
      </c>
      <c r="D30" s="32" t="s">
        <v>514</v>
      </c>
      <c r="E30" s="32" t="s">
        <v>515</v>
      </c>
      <c r="F30" s="32" t="s">
        <v>516</v>
      </c>
      <c r="G30" s="32" t="s">
        <v>517</v>
      </c>
      <c r="H30" s="32" t="s">
        <v>518</v>
      </c>
      <c r="I30" s="32" t="s">
        <v>519</v>
      </c>
      <c r="J30" s="32" t="s">
        <v>70</v>
      </c>
      <c r="K30" s="32" t="s">
        <v>520</v>
      </c>
    </row>
    <row r="32" spans="1:11" x14ac:dyDescent="0.2">
      <c r="C32" s="32" t="s">
        <v>207</v>
      </c>
    </row>
    <row r="33" spans="1:11" x14ac:dyDescent="0.2">
      <c r="C33" s="32" t="s">
        <v>208</v>
      </c>
    </row>
    <row r="34" spans="1:11" x14ac:dyDescent="0.2">
      <c r="A34" s="32" t="s">
        <v>157</v>
      </c>
      <c r="B34" s="32" t="s">
        <v>120</v>
      </c>
      <c r="C34" s="32" t="s">
        <v>183</v>
      </c>
      <c r="D34" s="32" t="s">
        <v>261</v>
      </c>
      <c r="E34" s="32" t="s">
        <v>262</v>
      </c>
      <c r="F34" s="32" t="s">
        <v>71</v>
      </c>
      <c r="G34" s="32" t="s">
        <v>263</v>
      </c>
      <c r="H34" s="32" t="s">
        <v>264</v>
      </c>
      <c r="I34" s="32" t="s">
        <v>72</v>
      </c>
      <c r="J34" s="32" t="s">
        <v>73</v>
      </c>
      <c r="K34" s="32" t="s">
        <v>265</v>
      </c>
    </row>
    <row r="35" spans="1:11" x14ac:dyDescent="0.2">
      <c r="A35" s="32" t="s">
        <v>158</v>
      </c>
      <c r="B35" s="32" t="s">
        <v>121</v>
      </c>
      <c r="C35" s="32" t="s">
        <v>184</v>
      </c>
      <c r="D35" s="32" t="s">
        <v>266</v>
      </c>
      <c r="E35" s="32" t="s">
        <v>267</v>
      </c>
      <c r="F35" s="32" t="s">
        <v>74</v>
      </c>
      <c r="G35" s="32" t="s">
        <v>268</v>
      </c>
      <c r="H35" s="32" t="s">
        <v>269</v>
      </c>
      <c r="I35" s="32" t="s">
        <v>75</v>
      </c>
      <c r="J35" s="32" t="s">
        <v>76</v>
      </c>
      <c r="K35" s="32" t="s">
        <v>270</v>
      </c>
    </row>
    <row r="36" spans="1:11" x14ac:dyDescent="0.2">
      <c r="A36" s="32" t="s">
        <v>159</v>
      </c>
      <c r="B36" s="32" t="s">
        <v>122</v>
      </c>
      <c r="C36" s="32" t="s">
        <v>185</v>
      </c>
      <c r="D36" s="32" t="s">
        <v>271</v>
      </c>
      <c r="E36" s="32" t="s">
        <v>272</v>
      </c>
      <c r="F36" s="32" t="s">
        <v>77</v>
      </c>
      <c r="G36" s="32" t="s">
        <v>273</v>
      </c>
      <c r="H36" s="32" t="s">
        <v>274</v>
      </c>
      <c r="I36" s="32" t="s">
        <v>78</v>
      </c>
      <c r="J36" s="32" t="s">
        <v>79</v>
      </c>
      <c r="K36" s="32" t="s">
        <v>275</v>
      </c>
    </row>
    <row r="37" spans="1:11" x14ac:dyDescent="0.2">
      <c r="A37" s="32" t="s">
        <v>172</v>
      </c>
      <c r="B37" s="32" t="s">
        <v>123</v>
      </c>
      <c r="C37" s="32" t="s">
        <v>198</v>
      </c>
      <c r="D37" s="32" t="s">
        <v>276</v>
      </c>
      <c r="E37" s="32" t="s">
        <v>277</v>
      </c>
      <c r="F37" s="32" t="s">
        <v>134</v>
      </c>
      <c r="G37" s="32" t="s">
        <v>278</v>
      </c>
      <c r="H37" s="32" t="s">
        <v>279</v>
      </c>
      <c r="I37" s="32" t="s">
        <v>135</v>
      </c>
      <c r="J37" s="32" t="s">
        <v>80</v>
      </c>
      <c r="K37" s="32" t="s">
        <v>280</v>
      </c>
    </row>
    <row r="38" spans="1:11" x14ac:dyDescent="0.2">
      <c r="A38" s="32" t="s">
        <v>281</v>
      </c>
      <c r="B38" s="32" t="s">
        <v>124</v>
      </c>
      <c r="C38" s="32" t="s">
        <v>283</v>
      </c>
      <c r="D38" s="32" t="s">
        <v>284</v>
      </c>
      <c r="E38" s="32" t="s">
        <v>285</v>
      </c>
      <c r="F38" s="32" t="s">
        <v>286</v>
      </c>
      <c r="G38" s="32" t="s">
        <v>287</v>
      </c>
      <c r="H38" s="32" t="s">
        <v>288</v>
      </c>
      <c r="I38" s="32" t="s">
        <v>289</v>
      </c>
      <c r="J38" s="32" t="s">
        <v>136</v>
      </c>
      <c r="K38" s="32" t="s">
        <v>290</v>
      </c>
    </row>
    <row r="39" spans="1:11" x14ac:dyDescent="0.2">
      <c r="A39" s="32" t="s">
        <v>291</v>
      </c>
      <c r="B39" s="32" t="s">
        <v>282</v>
      </c>
      <c r="C39" s="32" t="s">
        <v>293</v>
      </c>
      <c r="D39" s="32" t="s">
        <v>294</v>
      </c>
      <c r="E39" s="32" t="s">
        <v>295</v>
      </c>
      <c r="F39" s="32" t="s">
        <v>296</v>
      </c>
      <c r="G39" s="32" t="s">
        <v>297</v>
      </c>
      <c r="H39" s="32" t="s">
        <v>298</v>
      </c>
      <c r="I39" s="32" t="s">
        <v>299</v>
      </c>
      <c r="J39" s="32" t="s">
        <v>300</v>
      </c>
      <c r="K39" s="32" t="s">
        <v>301</v>
      </c>
    </row>
    <row r="40" spans="1:11" x14ac:dyDescent="0.2">
      <c r="A40" s="32" t="s">
        <v>160</v>
      </c>
      <c r="B40" s="32" t="s">
        <v>292</v>
      </c>
      <c r="C40" s="32" t="s">
        <v>186</v>
      </c>
      <c r="D40" s="32" t="s">
        <v>303</v>
      </c>
      <c r="E40" s="32" t="s">
        <v>304</v>
      </c>
      <c r="F40" s="32" t="s">
        <v>81</v>
      </c>
      <c r="G40" s="32" t="s">
        <v>305</v>
      </c>
      <c r="H40" s="32" t="s">
        <v>306</v>
      </c>
      <c r="I40" s="32" t="s">
        <v>82</v>
      </c>
      <c r="J40" s="32" t="s">
        <v>83</v>
      </c>
      <c r="K40" s="32" t="s">
        <v>307</v>
      </c>
    </row>
    <row r="41" spans="1:11" x14ac:dyDescent="0.2">
      <c r="A41" s="32" t="s">
        <v>161</v>
      </c>
      <c r="B41" s="32" t="s">
        <v>302</v>
      </c>
      <c r="C41" s="32" t="s">
        <v>187</v>
      </c>
      <c r="D41" s="32" t="s">
        <v>420</v>
      </c>
      <c r="E41" s="32" t="s">
        <v>421</v>
      </c>
      <c r="F41" s="32" t="s">
        <v>84</v>
      </c>
      <c r="G41" s="32" t="s">
        <v>422</v>
      </c>
      <c r="H41" s="32" t="s">
        <v>423</v>
      </c>
      <c r="I41" s="32" t="s">
        <v>85</v>
      </c>
      <c r="J41" s="32" t="s">
        <v>86</v>
      </c>
      <c r="K41" s="32" t="s">
        <v>424</v>
      </c>
    </row>
    <row r="42" spans="1:11" x14ac:dyDescent="0.2">
      <c r="B42" s="32" t="s">
        <v>20</v>
      </c>
      <c r="C42" s="32" t="s">
        <v>0</v>
      </c>
      <c r="D42" s="32" t="s">
        <v>474</v>
      </c>
      <c r="E42" s="32" t="s">
        <v>475</v>
      </c>
      <c r="F42" s="32" t="s">
        <v>476</v>
      </c>
      <c r="G42" s="32" t="s">
        <v>477</v>
      </c>
      <c r="H42" s="32" t="s">
        <v>478</v>
      </c>
      <c r="I42" s="32" t="s">
        <v>479</v>
      </c>
      <c r="J42" s="32" t="s">
        <v>87</v>
      </c>
      <c r="K42" s="32" t="s">
        <v>480</v>
      </c>
    </row>
    <row r="44" spans="1:11" x14ac:dyDescent="0.2">
      <c r="C44" s="32" t="s">
        <v>209</v>
      </c>
    </row>
    <row r="45" spans="1:11" x14ac:dyDescent="0.2">
      <c r="A45" s="32" t="s">
        <v>173</v>
      </c>
      <c r="B45" s="32" t="s">
        <v>131</v>
      </c>
      <c r="C45" s="32" t="s">
        <v>199</v>
      </c>
      <c r="D45" s="32" t="s">
        <v>308</v>
      </c>
      <c r="E45" s="32" t="s">
        <v>309</v>
      </c>
      <c r="F45" s="32" t="s">
        <v>143</v>
      </c>
      <c r="G45" s="32" t="s">
        <v>425</v>
      </c>
      <c r="H45" s="32" t="s">
        <v>310</v>
      </c>
      <c r="I45" s="32" t="s">
        <v>144</v>
      </c>
      <c r="J45" s="32" t="s">
        <v>88</v>
      </c>
      <c r="K45" s="32" t="s">
        <v>464</v>
      </c>
    </row>
    <row r="46" spans="1:11" x14ac:dyDescent="0.2">
      <c r="A46" s="32" t="s">
        <v>311</v>
      </c>
      <c r="B46" s="32" t="s">
        <v>623</v>
      </c>
      <c r="C46" s="32" t="s">
        <v>313</v>
      </c>
      <c r="D46" s="32" t="s">
        <v>314</v>
      </c>
      <c r="E46" s="32" t="s">
        <v>315</v>
      </c>
      <c r="F46" s="32" t="s">
        <v>316</v>
      </c>
      <c r="G46" s="32" t="s">
        <v>573</v>
      </c>
      <c r="H46" s="32" t="s">
        <v>317</v>
      </c>
      <c r="I46" s="32" t="s">
        <v>318</v>
      </c>
      <c r="J46" s="32" t="s">
        <v>145</v>
      </c>
      <c r="K46" s="32" t="s">
        <v>465</v>
      </c>
    </row>
    <row r="47" spans="1:11" x14ac:dyDescent="0.2">
      <c r="A47" s="32" t="s">
        <v>319</v>
      </c>
      <c r="B47" s="32" t="s">
        <v>128</v>
      </c>
      <c r="C47" s="32" t="s">
        <v>320</v>
      </c>
      <c r="D47" s="32" t="s">
        <v>321</v>
      </c>
      <c r="E47" s="32" t="s">
        <v>322</v>
      </c>
      <c r="F47" s="32" t="s">
        <v>323</v>
      </c>
      <c r="G47" s="32" t="s">
        <v>324</v>
      </c>
      <c r="H47" s="32" t="s">
        <v>325</v>
      </c>
      <c r="I47" s="32" t="s">
        <v>326</v>
      </c>
      <c r="J47" s="32" t="s">
        <v>327</v>
      </c>
      <c r="K47" s="32" t="s">
        <v>466</v>
      </c>
    </row>
    <row r="48" spans="1:11" x14ac:dyDescent="0.2">
      <c r="A48" s="32" t="s">
        <v>162</v>
      </c>
      <c r="B48" s="32" t="s">
        <v>312</v>
      </c>
      <c r="C48" s="32" t="s">
        <v>188</v>
      </c>
      <c r="D48" s="32" t="s">
        <v>328</v>
      </c>
      <c r="E48" s="32" t="s">
        <v>329</v>
      </c>
      <c r="F48" s="32" t="s">
        <v>89</v>
      </c>
      <c r="G48" s="32" t="s">
        <v>330</v>
      </c>
      <c r="H48" s="32" t="s">
        <v>331</v>
      </c>
      <c r="I48" s="32" t="s">
        <v>90</v>
      </c>
      <c r="J48" s="32" t="s">
        <v>91</v>
      </c>
      <c r="K48" s="32" t="s">
        <v>467</v>
      </c>
    </row>
    <row r="49" spans="1:11" x14ac:dyDescent="0.2">
      <c r="A49" s="32" t="s">
        <v>481</v>
      </c>
      <c r="B49" s="32" t="s">
        <v>129</v>
      </c>
      <c r="C49" s="32" t="s">
        <v>482</v>
      </c>
      <c r="D49" s="32" t="s">
        <v>483</v>
      </c>
      <c r="E49" s="32" t="s">
        <v>484</v>
      </c>
      <c r="F49" s="32" t="s">
        <v>485</v>
      </c>
      <c r="G49" s="32" t="s">
        <v>486</v>
      </c>
      <c r="H49" s="32" t="s">
        <v>487</v>
      </c>
      <c r="I49" s="32" t="s">
        <v>488</v>
      </c>
      <c r="J49" s="32" t="s">
        <v>92</v>
      </c>
      <c r="K49" s="32" t="s">
        <v>489</v>
      </c>
    </row>
    <row r="50" spans="1:11" x14ac:dyDescent="0.2">
      <c r="A50" s="32" t="s">
        <v>574</v>
      </c>
      <c r="B50" s="32" t="s">
        <v>130</v>
      </c>
      <c r="C50" s="32" t="s">
        <v>575</v>
      </c>
      <c r="D50" s="32" t="s">
        <v>576</v>
      </c>
      <c r="E50" s="32" t="s">
        <v>577</v>
      </c>
      <c r="F50" s="32" t="s">
        <v>578</v>
      </c>
      <c r="G50" s="32" t="s">
        <v>579</v>
      </c>
      <c r="H50" s="32" t="s">
        <v>580</v>
      </c>
      <c r="I50" s="32" t="s">
        <v>581</v>
      </c>
      <c r="J50" s="32" t="s">
        <v>490</v>
      </c>
      <c r="K50" s="32" t="s">
        <v>582</v>
      </c>
    </row>
    <row r="51" spans="1:11" x14ac:dyDescent="0.2">
      <c r="B51" s="32" t="s">
        <v>20</v>
      </c>
      <c r="C51" s="32" t="s">
        <v>0</v>
      </c>
      <c r="D51" s="32" t="s">
        <v>624</v>
      </c>
      <c r="E51" s="32" t="s">
        <v>625</v>
      </c>
      <c r="F51" s="32" t="s">
        <v>626</v>
      </c>
      <c r="G51" s="32" t="s">
        <v>627</v>
      </c>
      <c r="H51" s="32" t="s">
        <v>628</v>
      </c>
      <c r="I51" s="32" t="s">
        <v>629</v>
      </c>
      <c r="J51" s="32" t="s">
        <v>583</v>
      </c>
      <c r="K51" s="32" t="s">
        <v>630</v>
      </c>
    </row>
    <row r="53" spans="1:11" x14ac:dyDescent="0.2">
      <c r="C53" s="32" t="s">
        <v>210</v>
      </c>
    </row>
    <row r="54" spans="1:11" x14ac:dyDescent="0.2">
      <c r="A54" s="32" t="s">
        <v>163</v>
      </c>
      <c r="B54" s="32" t="s">
        <v>125</v>
      </c>
      <c r="C54" s="32" t="s">
        <v>189</v>
      </c>
      <c r="D54" s="32" t="s">
        <v>333</v>
      </c>
      <c r="E54" s="32" t="s">
        <v>334</v>
      </c>
      <c r="F54" s="32" t="s">
        <v>93</v>
      </c>
      <c r="G54" s="32" t="s">
        <v>335</v>
      </c>
      <c r="H54" s="32" t="s">
        <v>336</v>
      </c>
      <c r="I54" s="32" t="s">
        <v>94</v>
      </c>
      <c r="J54" s="32" t="s">
        <v>95</v>
      </c>
      <c r="K54" s="32" t="s">
        <v>337</v>
      </c>
    </row>
    <row r="55" spans="1:11" x14ac:dyDescent="0.2">
      <c r="A55" s="32" t="s">
        <v>164</v>
      </c>
      <c r="B55" s="32" t="s">
        <v>332</v>
      </c>
      <c r="C55" s="32" t="s">
        <v>190</v>
      </c>
      <c r="D55" s="32" t="s">
        <v>338</v>
      </c>
      <c r="E55" s="32" t="s">
        <v>339</v>
      </c>
      <c r="F55" s="32" t="s">
        <v>96</v>
      </c>
      <c r="G55" s="32" t="s">
        <v>340</v>
      </c>
      <c r="H55" s="32" t="s">
        <v>341</v>
      </c>
      <c r="I55" s="32" t="s">
        <v>97</v>
      </c>
      <c r="J55" s="32" t="s">
        <v>98</v>
      </c>
      <c r="K55" s="32" t="s">
        <v>342</v>
      </c>
    </row>
    <row r="56" spans="1:11" x14ac:dyDescent="0.2">
      <c r="A56" s="32" t="s">
        <v>165</v>
      </c>
      <c r="B56" s="32" t="s">
        <v>126</v>
      </c>
      <c r="C56" s="32" t="s">
        <v>191</v>
      </c>
      <c r="D56" s="32" t="s">
        <v>343</v>
      </c>
      <c r="E56" s="32" t="s">
        <v>344</v>
      </c>
      <c r="F56" s="32" t="s">
        <v>99</v>
      </c>
      <c r="G56" s="32" t="s">
        <v>345</v>
      </c>
      <c r="H56" s="32" t="s">
        <v>346</v>
      </c>
      <c r="I56" s="32" t="s">
        <v>100</v>
      </c>
      <c r="J56" s="32" t="s">
        <v>101</v>
      </c>
      <c r="K56" s="32" t="s">
        <v>347</v>
      </c>
    </row>
    <row r="57" spans="1:11" x14ac:dyDescent="0.2">
      <c r="A57" s="32" t="s">
        <v>166</v>
      </c>
      <c r="B57" s="32" t="s">
        <v>127</v>
      </c>
      <c r="C57" s="32" t="s">
        <v>192</v>
      </c>
      <c r="D57" s="32" t="s">
        <v>349</v>
      </c>
      <c r="E57" s="32" t="s">
        <v>350</v>
      </c>
      <c r="F57" s="32" t="s">
        <v>102</v>
      </c>
      <c r="G57" s="32" t="s">
        <v>351</v>
      </c>
      <c r="H57" s="32" t="s">
        <v>352</v>
      </c>
      <c r="I57" s="32" t="s">
        <v>103</v>
      </c>
      <c r="J57" s="32" t="s">
        <v>104</v>
      </c>
      <c r="K57" s="32" t="s">
        <v>353</v>
      </c>
    </row>
    <row r="58" spans="1:11" x14ac:dyDescent="0.2">
      <c r="A58" s="32" t="s">
        <v>491</v>
      </c>
      <c r="B58" s="32" t="s">
        <v>119</v>
      </c>
      <c r="C58" s="32" t="s">
        <v>492</v>
      </c>
      <c r="D58" s="32" t="s">
        <v>493</v>
      </c>
      <c r="E58" s="32" t="s">
        <v>494</v>
      </c>
      <c r="F58" s="32" t="s">
        <v>495</v>
      </c>
      <c r="G58" s="32" t="s">
        <v>496</v>
      </c>
      <c r="H58" s="32" t="s">
        <v>497</v>
      </c>
      <c r="I58" s="32" t="s">
        <v>498</v>
      </c>
      <c r="J58" s="32" t="s">
        <v>105</v>
      </c>
      <c r="K58" s="32" t="s">
        <v>499</v>
      </c>
    </row>
    <row r="59" spans="1:11" x14ac:dyDescent="0.2">
      <c r="A59" s="32" t="s">
        <v>526</v>
      </c>
      <c r="B59" s="32" t="s">
        <v>348</v>
      </c>
      <c r="C59" s="32" t="s">
        <v>527</v>
      </c>
      <c r="D59" s="32" t="s">
        <v>528</v>
      </c>
      <c r="E59" s="32" t="s">
        <v>529</v>
      </c>
      <c r="F59" s="32" t="s">
        <v>530</v>
      </c>
      <c r="G59" s="32" t="s">
        <v>531</v>
      </c>
      <c r="H59" s="32" t="s">
        <v>532</v>
      </c>
      <c r="I59" s="32" t="s">
        <v>533</v>
      </c>
      <c r="J59" s="32" t="s">
        <v>106</v>
      </c>
      <c r="K59" s="32" t="s">
        <v>534</v>
      </c>
    </row>
    <row r="60" spans="1:11" x14ac:dyDescent="0.2">
      <c r="B60" s="32" t="s">
        <v>20</v>
      </c>
      <c r="C60" s="32" t="s">
        <v>0</v>
      </c>
      <c r="D60" s="32" t="s">
        <v>584</v>
      </c>
      <c r="E60" s="32" t="s">
        <v>585</v>
      </c>
      <c r="F60" s="32" t="s">
        <v>586</v>
      </c>
      <c r="G60" s="32" t="s">
        <v>587</v>
      </c>
      <c r="H60" s="32" t="s">
        <v>588</v>
      </c>
      <c r="I60" s="32" t="s">
        <v>589</v>
      </c>
      <c r="J60" s="32" t="s">
        <v>535</v>
      </c>
      <c r="K60" s="32" t="s">
        <v>590</v>
      </c>
    </row>
    <row r="62" spans="1:11" x14ac:dyDescent="0.2">
      <c r="C62" s="32" t="s">
        <v>211</v>
      </c>
    </row>
    <row r="63" spans="1:11" x14ac:dyDescent="0.2">
      <c r="A63" s="32" t="s">
        <v>167</v>
      </c>
      <c r="B63" s="32" t="s">
        <v>354</v>
      </c>
      <c r="C63" s="32" t="s">
        <v>193</v>
      </c>
      <c r="D63" s="32" t="s">
        <v>357</v>
      </c>
      <c r="E63" s="32" t="s">
        <v>358</v>
      </c>
      <c r="F63" s="32" t="s">
        <v>107</v>
      </c>
      <c r="G63" s="32" t="s">
        <v>359</v>
      </c>
      <c r="H63" s="32" t="s">
        <v>360</v>
      </c>
      <c r="I63" s="32" t="s">
        <v>108</v>
      </c>
      <c r="J63" s="32" t="s">
        <v>109</v>
      </c>
      <c r="K63" s="32" t="s">
        <v>361</v>
      </c>
    </row>
    <row r="64" spans="1:11" x14ac:dyDescent="0.2">
      <c r="A64" s="32" t="s">
        <v>168</v>
      </c>
      <c r="B64" s="32" t="s">
        <v>355</v>
      </c>
      <c r="C64" s="32" t="s">
        <v>194</v>
      </c>
      <c r="D64" s="32" t="s">
        <v>363</v>
      </c>
      <c r="E64" s="32" t="s">
        <v>364</v>
      </c>
      <c r="F64" s="32" t="s">
        <v>110</v>
      </c>
      <c r="G64" s="32" t="s">
        <v>365</v>
      </c>
      <c r="H64" s="32" t="s">
        <v>366</v>
      </c>
      <c r="I64" s="32" t="s">
        <v>111</v>
      </c>
      <c r="J64" s="32" t="s">
        <v>112</v>
      </c>
      <c r="K64" s="32" t="s">
        <v>367</v>
      </c>
    </row>
    <row r="65" spans="1:11" x14ac:dyDescent="0.2">
      <c r="A65" s="32" t="s">
        <v>169</v>
      </c>
      <c r="B65" s="32" t="s">
        <v>356</v>
      </c>
      <c r="C65" s="32" t="s">
        <v>195</v>
      </c>
      <c r="D65" s="32" t="s">
        <v>369</v>
      </c>
      <c r="E65" s="32" t="s">
        <v>370</v>
      </c>
      <c r="F65" s="32" t="s">
        <v>137</v>
      </c>
      <c r="G65" s="32" t="s">
        <v>371</v>
      </c>
      <c r="H65" s="32" t="s">
        <v>372</v>
      </c>
      <c r="I65" s="32" t="s">
        <v>138</v>
      </c>
      <c r="J65" s="32" t="s">
        <v>113</v>
      </c>
      <c r="K65" s="32" t="s">
        <v>373</v>
      </c>
    </row>
    <row r="66" spans="1:11" x14ac:dyDescent="0.2">
      <c r="A66" s="32" t="s">
        <v>500</v>
      </c>
      <c r="B66" s="32" t="s">
        <v>362</v>
      </c>
      <c r="C66" s="32" t="s">
        <v>501</v>
      </c>
      <c r="D66" s="32" t="s">
        <v>502</v>
      </c>
      <c r="E66" s="32" t="s">
        <v>503</v>
      </c>
      <c r="F66" s="32" t="s">
        <v>504</v>
      </c>
      <c r="G66" s="32" t="s">
        <v>505</v>
      </c>
      <c r="H66" s="32" t="s">
        <v>506</v>
      </c>
      <c r="I66" s="32" t="s">
        <v>507</v>
      </c>
      <c r="J66" s="32" t="s">
        <v>139</v>
      </c>
      <c r="K66" s="32" t="s">
        <v>508</v>
      </c>
    </row>
    <row r="67" spans="1:11" x14ac:dyDescent="0.2">
      <c r="A67" s="32" t="s">
        <v>536</v>
      </c>
      <c r="B67" s="32" t="s">
        <v>368</v>
      </c>
      <c r="C67" s="32" t="s">
        <v>537</v>
      </c>
      <c r="D67" s="32" t="s">
        <v>538</v>
      </c>
      <c r="E67" s="32" t="s">
        <v>539</v>
      </c>
      <c r="F67" s="32" t="s">
        <v>540</v>
      </c>
      <c r="G67" s="32" t="s">
        <v>591</v>
      </c>
      <c r="H67" s="32" t="s">
        <v>541</v>
      </c>
      <c r="I67" s="32" t="s">
        <v>542</v>
      </c>
      <c r="J67" s="32" t="s">
        <v>509</v>
      </c>
      <c r="K67" s="32" t="s">
        <v>543</v>
      </c>
    </row>
    <row r="68" spans="1:11" x14ac:dyDescent="0.2">
      <c r="C68" s="32" t="s">
        <v>0</v>
      </c>
      <c r="D68" s="32" t="s">
        <v>592</v>
      </c>
      <c r="E68" s="32" t="s">
        <v>593</v>
      </c>
      <c r="F68" s="32" t="s">
        <v>594</v>
      </c>
      <c r="G68" s="32" t="s">
        <v>595</v>
      </c>
      <c r="H68" s="32" t="s">
        <v>596</v>
      </c>
      <c r="I68" s="32" t="s">
        <v>597</v>
      </c>
      <c r="J68" s="32" t="s">
        <v>544</v>
      </c>
      <c r="K68" s="32" t="s">
        <v>598</v>
      </c>
    </row>
    <row r="70" spans="1:11" x14ac:dyDescent="0.2">
      <c r="C70" s="32" t="s">
        <v>212</v>
      </c>
    </row>
    <row r="71" spans="1:11" x14ac:dyDescent="0.2">
      <c r="A71" s="32" t="s">
        <v>170</v>
      </c>
      <c r="B71" s="32" t="s">
        <v>374</v>
      </c>
      <c r="C71" s="32" t="s">
        <v>196</v>
      </c>
      <c r="D71" s="32" t="s">
        <v>377</v>
      </c>
      <c r="E71" s="32" t="s">
        <v>378</v>
      </c>
      <c r="F71" s="32" t="s">
        <v>114</v>
      </c>
      <c r="G71" s="32" t="s">
        <v>379</v>
      </c>
      <c r="H71" s="32" t="s">
        <v>380</v>
      </c>
      <c r="I71" s="32" t="s">
        <v>115</v>
      </c>
      <c r="J71" s="32" t="s">
        <v>116</v>
      </c>
      <c r="K71" s="32" t="s">
        <v>381</v>
      </c>
    </row>
    <row r="72" spans="1:11" x14ac:dyDescent="0.2">
      <c r="A72" s="32" t="s">
        <v>171</v>
      </c>
      <c r="B72" s="32" t="s">
        <v>375</v>
      </c>
      <c r="C72" s="32" t="s">
        <v>197</v>
      </c>
      <c r="D72" s="32" t="s">
        <v>383</v>
      </c>
      <c r="E72" s="32" t="s">
        <v>384</v>
      </c>
      <c r="F72" s="32" t="s">
        <v>140</v>
      </c>
      <c r="G72" s="32" t="s">
        <v>385</v>
      </c>
      <c r="H72" s="32" t="s">
        <v>386</v>
      </c>
      <c r="I72" s="32" t="s">
        <v>141</v>
      </c>
      <c r="J72" s="32" t="s">
        <v>117</v>
      </c>
      <c r="K72" s="32" t="s">
        <v>387</v>
      </c>
    </row>
    <row r="73" spans="1:11" x14ac:dyDescent="0.2">
      <c r="A73" s="32" t="s">
        <v>200</v>
      </c>
      <c r="B73" s="32" t="s">
        <v>376</v>
      </c>
      <c r="C73" s="32" t="s">
        <v>201</v>
      </c>
      <c r="D73" s="32" t="s">
        <v>389</v>
      </c>
      <c r="E73" s="32" t="s">
        <v>390</v>
      </c>
      <c r="F73" s="32" t="s">
        <v>202</v>
      </c>
      <c r="G73" s="32" t="s">
        <v>391</v>
      </c>
      <c r="H73" s="32" t="s">
        <v>392</v>
      </c>
      <c r="I73" s="32" t="s">
        <v>203</v>
      </c>
      <c r="J73" s="32" t="s">
        <v>142</v>
      </c>
      <c r="K73" s="32" t="s">
        <v>393</v>
      </c>
    </row>
    <row r="74" spans="1:11" x14ac:dyDescent="0.2">
      <c r="A74" s="32" t="s">
        <v>394</v>
      </c>
      <c r="B74" s="32" t="s">
        <v>382</v>
      </c>
      <c r="C74" s="32" t="s">
        <v>395</v>
      </c>
      <c r="D74" s="32" t="s">
        <v>396</v>
      </c>
      <c r="E74" s="32" t="s">
        <v>397</v>
      </c>
      <c r="F74" s="32" t="s">
        <v>398</v>
      </c>
      <c r="G74" s="32" t="s">
        <v>399</v>
      </c>
      <c r="H74" s="32" t="s">
        <v>400</v>
      </c>
      <c r="I74" s="32" t="s">
        <v>401</v>
      </c>
      <c r="J74" s="32" t="s">
        <v>146</v>
      </c>
      <c r="K74" s="32" t="s">
        <v>402</v>
      </c>
    </row>
    <row r="75" spans="1:11" x14ac:dyDescent="0.2">
      <c r="A75" s="32" t="s">
        <v>403</v>
      </c>
      <c r="B75" s="32" t="s">
        <v>388</v>
      </c>
      <c r="C75" s="32" t="s">
        <v>404</v>
      </c>
      <c r="D75" s="32" t="s">
        <v>405</v>
      </c>
      <c r="E75" s="32" t="s">
        <v>406</v>
      </c>
      <c r="F75" s="32" t="s">
        <v>407</v>
      </c>
      <c r="G75" s="32" t="s">
        <v>408</v>
      </c>
      <c r="H75" s="32" t="s">
        <v>409</v>
      </c>
      <c r="I75" s="32" t="s">
        <v>410</v>
      </c>
      <c r="J75" s="32" t="s">
        <v>411</v>
      </c>
      <c r="K75" s="32" t="s">
        <v>412</v>
      </c>
    </row>
    <row r="76" spans="1:11" x14ac:dyDescent="0.2">
      <c r="A76" s="32" t="s">
        <v>545</v>
      </c>
      <c r="B76" s="32" t="s">
        <v>413</v>
      </c>
      <c r="C76" s="32" t="s">
        <v>546</v>
      </c>
      <c r="D76" s="32" t="s">
        <v>547</v>
      </c>
      <c r="E76" s="32" t="s">
        <v>548</v>
      </c>
      <c r="F76" s="32" t="s">
        <v>549</v>
      </c>
      <c r="G76" s="32" t="s">
        <v>550</v>
      </c>
      <c r="H76" s="32" t="s">
        <v>551</v>
      </c>
      <c r="I76" s="32" t="s">
        <v>552</v>
      </c>
      <c r="J76" s="32" t="s">
        <v>118</v>
      </c>
      <c r="K76" s="32" t="s">
        <v>553</v>
      </c>
    </row>
    <row r="77" spans="1:11" x14ac:dyDescent="0.2">
      <c r="C77" s="32" t="s">
        <v>0</v>
      </c>
      <c r="D77" s="32" t="s">
        <v>599</v>
      </c>
      <c r="E77" s="32" t="s">
        <v>600</v>
      </c>
      <c r="F77" s="32" t="s">
        <v>601</v>
      </c>
      <c r="G77" s="32" t="s">
        <v>602</v>
      </c>
      <c r="H77" s="32" t="s">
        <v>603</v>
      </c>
      <c r="I77" s="32" t="s">
        <v>604</v>
      </c>
      <c r="J77" s="32" t="s">
        <v>554</v>
      </c>
      <c r="K77" s="32" t="s">
        <v>605</v>
      </c>
    </row>
    <row r="79" spans="1:11" x14ac:dyDescent="0.2">
      <c r="C79" s="32" t="s">
        <v>147</v>
      </c>
    </row>
    <row r="80" spans="1:11" x14ac:dyDescent="0.2">
      <c r="A80" s="32" t="s">
        <v>606</v>
      </c>
      <c r="B80" s="32" t="s">
        <v>132</v>
      </c>
      <c r="C80" s="32" t="s">
        <v>607</v>
      </c>
      <c r="D80" s="32" t="s">
        <v>608</v>
      </c>
      <c r="E80" s="32" t="s">
        <v>609</v>
      </c>
      <c r="F80" s="32" t="s">
        <v>610</v>
      </c>
      <c r="G80" s="32" t="s">
        <v>611</v>
      </c>
      <c r="H80" s="32" t="s">
        <v>612</v>
      </c>
      <c r="I80" s="32" t="s">
        <v>613</v>
      </c>
      <c r="J80" s="32" t="s">
        <v>512</v>
      </c>
      <c r="K80" s="32" t="s">
        <v>614</v>
      </c>
    </row>
    <row r="81" spans="3:11" x14ac:dyDescent="0.2">
      <c r="C81" s="32" t="s">
        <v>0</v>
      </c>
      <c r="D81" s="32" t="s">
        <v>615</v>
      </c>
      <c r="E81" s="32" t="s">
        <v>616</v>
      </c>
      <c r="F81" s="32" t="s">
        <v>617</v>
      </c>
      <c r="G81" s="32" t="s">
        <v>618</v>
      </c>
      <c r="H81" s="32" t="s">
        <v>619</v>
      </c>
      <c r="I81" s="32" t="s">
        <v>620</v>
      </c>
      <c r="J81" s="32" t="s">
        <v>555</v>
      </c>
      <c r="K81" s="32" t="s">
        <v>621</v>
      </c>
    </row>
    <row r="84" spans="3:11" x14ac:dyDescent="0.2">
      <c r="C84" s="32" t="s">
        <v>12</v>
      </c>
      <c r="D84" s="32" t="s">
        <v>631</v>
      </c>
      <c r="E84" s="32" t="s">
        <v>632</v>
      </c>
      <c r="F84" s="32" t="s">
        <v>633</v>
      </c>
      <c r="G84" s="32" t="s">
        <v>634</v>
      </c>
      <c r="H84" s="32" t="s">
        <v>635</v>
      </c>
      <c r="I84" s="32" t="s">
        <v>636</v>
      </c>
      <c r="J84" s="32" t="s">
        <v>556</v>
      </c>
      <c r="K84" s="32" t="s">
        <v>637</v>
      </c>
    </row>
    <row r="86" spans="3:11" x14ac:dyDescent="0.2">
      <c r="C86" s="32" t="s">
        <v>16</v>
      </c>
    </row>
    <row r="87" spans="3:11" x14ac:dyDescent="0.2">
      <c r="C87" s="32" t="s">
        <v>17</v>
      </c>
      <c r="D87" s="32" t="s">
        <v>638</v>
      </c>
      <c r="E87" s="32" t="s">
        <v>639</v>
      </c>
      <c r="F87" s="32" t="s">
        <v>640</v>
      </c>
      <c r="G87" s="32" t="s">
        <v>641</v>
      </c>
      <c r="H87" s="32" t="s">
        <v>642</v>
      </c>
      <c r="I87" s="32" t="s">
        <v>643</v>
      </c>
      <c r="J87" s="32" t="s">
        <v>622</v>
      </c>
      <c r="K87" s="32" t="s">
        <v>644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C47C6-1F5C-4426-AE62-D6216CCCDAE7}">
  <sheetPr>
    <pageSetUpPr fitToPage="1"/>
  </sheetPr>
  <dimension ref="A1:X88"/>
  <sheetViews>
    <sheetView workbookViewId="0">
      <pane xSplit="3" ySplit="19" topLeftCell="D20" activePane="bottomRight" state="frozen"/>
      <selection activeCell="C2" sqref="C2"/>
      <selection pane="topRight" activeCell="D2" sqref="D2"/>
      <selection pane="bottomLeft" activeCell="C148" sqref="C148"/>
      <selection pane="bottomRight" activeCell="M44" sqref="M44"/>
    </sheetView>
  </sheetViews>
  <sheetFormatPr defaultRowHeight="12.55" x14ac:dyDescent="0.2"/>
  <cols>
    <col min="1" max="1" width="16.6640625" hidden="1" customWidth="1"/>
    <col min="2" max="2" width="11.88671875" style="10" hidden="1" customWidth="1"/>
    <col min="3" max="3" width="36.21875" style="11" bestFit="1" customWidth="1"/>
    <col min="4" max="11" width="12.6640625" customWidth="1"/>
  </cols>
  <sheetData>
    <row r="1" spans="1:11" hidden="1" x14ac:dyDescent="0.2">
      <c r="A1" t="s">
        <v>897</v>
      </c>
      <c r="B1" s="10" t="s">
        <v>18</v>
      </c>
      <c r="C1" s="11" t="s">
        <v>19</v>
      </c>
      <c r="D1" s="5"/>
      <c r="E1" s="5"/>
      <c r="F1" s="5"/>
      <c r="G1" s="5"/>
      <c r="H1" s="5"/>
      <c r="I1" s="5"/>
      <c r="J1" s="5"/>
      <c r="K1" s="5"/>
    </row>
    <row r="2" spans="1:11" x14ac:dyDescent="0.2">
      <c r="C2" s="10"/>
      <c r="D2" s="1"/>
      <c r="E2" s="1"/>
      <c r="F2" s="1"/>
      <c r="G2" s="2" t="s">
        <v>205</v>
      </c>
      <c r="H2" s="1"/>
      <c r="I2" s="1"/>
      <c r="J2" s="1"/>
      <c r="K2" s="1"/>
    </row>
    <row r="3" spans="1:11" x14ac:dyDescent="0.2">
      <c r="C3" s="10"/>
      <c r="D3" s="1"/>
      <c r="E3" s="1"/>
      <c r="F3" s="1"/>
      <c r="G3" s="2" t="s">
        <v>13</v>
      </c>
      <c r="H3" s="1"/>
      <c r="I3" s="1"/>
      <c r="J3" s="1"/>
      <c r="K3" s="1"/>
    </row>
    <row r="4" spans="1:11" x14ac:dyDescent="0.2">
      <c r="C4" s="10"/>
      <c r="D4" s="1"/>
      <c r="E4" s="1"/>
      <c r="F4" s="1"/>
      <c r="G4" s="9" t="str">
        <f>B8</f>
        <v>2020/11/30</v>
      </c>
      <c r="H4" s="6"/>
      <c r="I4" s="1"/>
      <c r="J4" s="1"/>
      <c r="K4" s="1"/>
    </row>
    <row r="5" spans="1:11" hidden="1" x14ac:dyDescent="0.2">
      <c r="A5" t="s">
        <v>18</v>
      </c>
      <c r="B5" s="10" t="s">
        <v>22</v>
      </c>
      <c r="C5" s="10"/>
      <c r="D5" s="1"/>
      <c r="E5" s="1"/>
      <c r="F5" s="1"/>
      <c r="G5" s="2"/>
      <c r="H5" s="6"/>
      <c r="I5" s="1"/>
      <c r="J5" s="1"/>
      <c r="K5" s="1"/>
    </row>
    <row r="6" spans="1:11" hidden="1" x14ac:dyDescent="0.2">
      <c r="A6" t="s">
        <v>18</v>
      </c>
      <c r="B6" s="12" t="str">
        <f>Option!$D$6</f>
        <v>2020/11/01</v>
      </c>
      <c r="C6" s="10"/>
      <c r="D6" s="1"/>
      <c r="E6" s="1"/>
      <c r="F6" s="1"/>
      <c r="G6" s="2"/>
      <c r="H6" s="6"/>
      <c r="I6" s="1"/>
      <c r="J6" s="1"/>
      <c r="K6" s="1"/>
    </row>
    <row r="7" spans="1:11" hidden="1" x14ac:dyDescent="0.2">
      <c r="A7" t="s">
        <v>18</v>
      </c>
      <c r="B7" s="10" t="s">
        <v>23</v>
      </c>
      <c r="C7" s="10"/>
      <c r="D7" s="1"/>
      <c r="E7" s="1"/>
      <c r="F7" s="1"/>
      <c r="G7" s="2"/>
      <c r="H7" s="6"/>
      <c r="I7" s="1"/>
      <c r="J7" s="1"/>
      <c r="K7" s="1"/>
    </row>
    <row r="8" spans="1:11" hidden="1" x14ac:dyDescent="0.2">
      <c r="A8" t="s">
        <v>18</v>
      </c>
      <c r="B8" s="12" t="str">
        <f>Option!$D$7</f>
        <v>2020/11/30</v>
      </c>
      <c r="C8" s="10"/>
      <c r="D8" s="1"/>
      <c r="E8" s="1"/>
      <c r="F8" s="1"/>
      <c r="G8" s="2"/>
      <c r="H8" s="1"/>
      <c r="I8" s="1"/>
      <c r="J8" s="1"/>
      <c r="K8" s="1"/>
    </row>
    <row r="9" spans="1:11" hidden="1" x14ac:dyDescent="0.2">
      <c r="A9" t="s">
        <v>18</v>
      </c>
      <c r="B9" s="10" t="s">
        <v>24</v>
      </c>
      <c r="C9" s="10"/>
      <c r="D9" s="1"/>
      <c r="E9" s="1"/>
      <c r="F9" s="1"/>
      <c r="G9" s="2"/>
      <c r="H9" s="1"/>
      <c r="I9" s="1"/>
      <c r="J9" s="1"/>
      <c r="K9" s="1"/>
    </row>
    <row r="10" spans="1:11" hidden="1" x14ac:dyDescent="0.2">
      <c r="A10" t="s">
        <v>18</v>
      </c>
      <c r="B10" s="12" t="str">
        <f>Option!$D$8</f>
        <v>2020/01/01</v>
      </c>
      <c r="C10" s="10"/>
      <c r="D10" s="1"/>
      <c r="E10" s="1"/>
      <c r="F10" s="1"/>
      <c r="G10" s="2"/>
      <c r="H10" s="1"/>
      <c r="I10" s="1"/>
      <c r="J10" s="1"/>
      <c r="K10" s="1"/>
    </row>
    <row r="11" spans="1:11" hidden="1" x14ac:dyDescent="0.2">
      <c r="A11" t="s">
        <v>18</v>
      </c>
      <c r="B11" s="10" t="s">
        <v>25</v>
      </c>
      <c r="C11" s="10"/>
      <c r="D11" s="1"/>
      <c r="E11" s="1"/>
      <c r="F11" s="1"/>
      <c r="G11" s="2"/>
      <c r="H11" s="1"/>
      <c r="I11" s="1"/>
      <c r="J11" s="1"/>
      <c r="K11" s="1"/>
    </row>
    <row r="12" spans="1:11" ht="11.3" hidden="1" customHeight="1" x14ac:dyDescent="0.2">
      <c r="A12" t="s">
        <v>18</v>
      </c>
      <c r="B12" s="12">
        <f>EOMONTH(B10,11)</f>
        <v>44196</v>
      </c>
      <c r="C12" s="10"/>
      <c r="D12" s="1"/>
      <c r="E12" s="1"/>
      <c r="F12" s="1"/>
      <c r="G12" s="2"/>
      <c r="H12" s="1"/>
      <c r="I12" s="1"/>
      <c r="J12" s="1"/>
      <c r="K12" s="1"/>
    </row>
    <row r="13" spans="1:11" ht="11.3" hidden="1" customHeight="1" x14ac:dyDescent="0.2">
      <c r="A13" t="s">
        <v>18</v>
      </c>
      <c r="B13" s="12" t="s">
        <v>26</v>
      </c>
      <c r="C13" s="10"/>
      <c r="D13" s="1"/>
      <c r="E13" s="1"/>
      <c r="F13" s="1"/>
      <c r="G13" s="2"/>
      <c r="H13" s="1"/>
      <c r="I13" s="1"/>
      <c r="J13" s="1"/>
      <c r="K13" s="1"/>
    </row>
    <row r="14" spans="1:11" ht="11.3" hidden="1" customHeight="1" x14ac:dyDescent="0.2">
      <c r="A14" t="s">
        <v>18</v>
      </c>
      <c r="B14" s="11" t="s">
        <v>471</v>
      </c>
      <c r="C14" s="10"/>
      <c r="D14" s="1"/>
      <c r="E14" s="1"/>
      <c r="F14" s="1"/>
      <c r="G14" s="2"/>
      <c r="H14" s="1"/>
      <c r="I14" s="1"/>
      <c r="J14" s="1"/>
      <c r="K14" s="1"/>
    </row>
    <row r="15" spans="1:11" ht="11.3" hidden="1" customHeight="1" x14ac:dyDescent="0.2">
      <c r="A15" t="s">
        <v>18</v>
      </c>
      <c r="B15" s="11" t="str">
        <f>Option!D9</f>
        <v>2020</v>
      </c>
      <c r="E15" s="1"/>
      <c r="F15" s="1"/>
      <c r="G15" s="2"/>
      <c r="H15" s="1"/>
      <c r="I15" s="1"/>
      <c r="J15" s="1"/>
      <c r="K15" s="1"/>
    </row>
    <row r="16" spans="1:11" ht="11.3" customHeight="1" x14ac:dyDescent="0.2">
      <c r="B16" s="14"/>
      <c r="C16" s="6" t="s">
        <v>472</v>
      </c>
      <c r="D16" s="1"/>
      <c r="E16" s="1"/>
      <c r="F16" s="1"/>
      <c r="G16" s="2"/>
      <c r="H16" s="1"/>
      <c r="I16" s="1"/>
      <c r="J16" s="1"/>
      <c r="K16" s="1"/>
    </row>
    <row r="17" spans="1:19" ht="11.3" customHeight="1" x14ac:dyDescent="0.2">
      <c r="B17" s="12"/>
      <c r="C17" s="10"/>
      <c r="D17" s="1"/>
      <c r="E17" s="1"/>
      <c r="F17" s="1"/>
      <c r="G17" s="2"/>
      <c r="H17" s="1"/>
      <c r="I17" s="1"/>
      <c r="J17" s="1"/>
      <c r="K17" s="1"/>
    </row>
    <row r="18" spans="1:19" x14ac:dyDescent="0.2">
      <c r="A18" t="s">
        <v>21</v>
      </c>
      <c r="C18" s="10"/>
      <c r="D18" s="3" t="s">
        <v>1</v>
      </c>
      <c r="E18" s="3" t="s">
        <v>1</v>
      </c>
      <c r="F18" s="3" t="s">
        <v>2</v>
      </c>
      <c r="G18" s="3" t="s">
        <v>3</v>
      </c>
      <c r="H18" s="24" t="s">
        <v>4</v>
      </c>
      <c r="I18" s="3" t="s">
        <v>2</v>
      </c>
      <c r="J18" s="3" t="s">
        <v>5</v>
      </c>
      <c r="K18" s="3" t="s">
        <v>6</v>
      </c>
    </row>
    <row r="19" spans="1:19" x14ac:dyDescent="0.2">
      <c r="C19" s="10"/>
      <c r="D19" s="3" t="s">
        <v>7</v>
      </c>
      <c r="E19" s="3" t="s">
        <v>8</v>
      </c>
      <c r="F19" s="3" t="s">
        <v>9</v>
      </c>
      <c r="G19" s="3" t="s">
        <v>10</v>
      </c>
      <c r="H19" s="24" t="s">
        <v>8</v>
      </c>
      <c r="I19" s="3" t="s">
        <v>9</v>
      </c>
      <c r="J19" s="3" t="s">
        <v>11</v>
      </c>
      <c r="K19" s="3" t="s">
        <v>7</v>
      </c>
    </row>
    <row r="20" spans="1:19" x14ac:dyDescent="0.2">
      <c r="C20" s="38" t="s">
        <v>14</v>
      </c>
      <c r="D20" s="1"/>
      <c r="E20" s="1"/>
      <c r="F20" s="1"/>
      <c r="G20" s="1"/>
      <c r="H20" s="25"/>
      <c r="I20" s="1"/>
      <c r="J20" s="1"/>
      <c r="K20" s="1"/>
    </row>
    <row r="21" spans="1:19" x14ac:dyDescent="0.2">
      <c r="A21" t="str">
        <f t="shared" ref="A21:A29" si="0">IF(SUM(D21:K21)=0,"Hide","Show")</f>
        <v>Show</v>
      </c>
      <c r="B21" s="10">
        <v>65120</v>
      </c>
      <c r="C21" s="13" t="s">
        <v>204</v>
      </c>
      <c r="D21" s="7">
        <v>13</v>
      </c>
      <c r="E21" s="1">
        <v>0</v>
      </c>
      <c r="F21" s="1">
        <f t="shared" ref="F21:F29" si="1">E21-D21</f>
        <v>-13</v>
      </c>
      <c r="G21" s="1">
        <v>143</v>
      </c>
      <c r="H21" s="25">
        <v>528.16</v>
      </c>
      <c r="I21" s="1">
        <f t="shared" ref="I21:I29" si="2">H21-G21</f>
        <v>385.15999999999997</v>
      </c>
      <c r="J21" s="8">
        <f t="shared" ref="J21:J30" si="3">IF(H21=0, 0,I21/H21)</f>
        <v>0.72924871251136014</v>
      </c>
      <c r="K21" s="1">
        <v>150</v>
      </c>
    </row>
    <row r="22" spans="1:19" hidden="1" x14ac:dyDescent="0.2">
      <c r="A22" t="str">
        <f t="shared" si="0"/>
        <v>Hide</v>
      </c>
      <c r="B22" s="10">
        <v>66000</v>
      </c>
      <c r="C22" s="13" t="s">
        <v>557</v>
      </c>
      <c r="D22" s="7">
        <v>0</v>
      </c>
      <c r="E22" s="1">
        <v>0</v>
      </c>
      <c r="F22" s="1">
        <f t="shared" si="1"/>
        <v>0</v>
      </c>
      <c r="G22" s="1">
        <v>0</v>
      </c>
      <c r="H22" s="25">
        <v>0</v>
      </c>
      <c r="I22" s="1">
        <f t="shared" si="2"/>
        <v>0</v>
      </c>
      <c r="J22" s="8">
        <f t="shared" si="3"/>
        <v>0</v>
      </c>
      <c r="K22" s="1">
        <v>0</v>
      </c>
    </row>
    <row r="23" spans="1:19" hidden="1" x14ac:dyDescent="0.2">
      <c r="A23" t="str">
        <f t="shared" si="0"/>
        <v>Hide</v>
      </c>
      <c r="B23" s="10">
        <v>68000</v>
      </c>
      <c r="C23" s="13" t="s">
        <v>426</v>
      </c>
      <c r="D23" s="7">
        <v>0</v>
      </c>
      <c r="E23" s="1">
        <v>0</v>
      </c>
      <c r="F23" s="1">
        <f t="shared" si="1"/>
        <v>0</v>
      </c>
      <c r="G23" s="1">
        <v>0</v>
      </c>
      <c r="H23" s="25">
        <v>0</v>
      </c>
      <c r="I23" s="1">
        <f t="shared" si="2"/>
        <v>0</v>
      </c>
      <c r="J23" s="8">
        <f t="shared" si="3"/>
        <v>0</v>
      </c>
      <c r="K23" s="1">
        <v>0</v>
      </c>
    </row>
    <row r="24" spans="1:19" hidden="1" x14ac:dyDescent="0.2">
      <c r="A24" t="str">
        <f t="shared" si="0"/>
        <v>Hide</v>
      </c>
      <c r="B24" s="10">
        <v>68100</v>
      </c>
      <c r="C24" s="13" t="s">
        <v>427</v>
      </c>
      <c r="D24" s="7">
        <v>0</v>
      </c>
      <c r="E24" s="1">
        <v>0</v>
      </c>
      <c r="F24" s="1">
        <f t="shared" si="1"/>
        <v>0</v>
      </c>
      <c r="G24" s="1">
        <v>0</v>
      </c>
      <c r="H24" s="25">
        <v>0</v>
      </c>
      <c r="I24" s="1">
        <f t="shared" si="2"/>
        <v>0</v>
      </c>
      <c r="J24" s="8">
        <f t="shared" si="3"/>
        <v>0</v>
      </c>
      <c r="K24" s="1">
        <v>0</v>
      </c>
    </row>
    <row r="25" spans="1:19" hidden="1" x14ac:dyDescent="0.2">
      <c r="A25" t="str">
        <f t="shared" si="0"/>
        <v>Hide</v>
      </c>
      <c r="B25" s="10">
        <v>68110</v>
      </c>
      <c r="C25" s="13" t="s">
        <v>428</v>
      </c>
      <c r="D25" s="7">
        <v>0</v>
      </c>
      <c r="E25" s="1">
        <v>0</v>
      </c>
      <c r="F25" s="1">
        <f t="shared" si="1"/>
        <v>0</v>
      </c>
      <c r="G25" s="1">
        <v>0</v>
      </c>
      <c r="H25" s="25">
        <v>0</v>
      </c>
      <c r="I25" s="1">
        <f t="shared" si="2"/>
        <v>0</v>
      </c>
      <c r="J25" s="8">
        <f t="shared" si="3"/>
        <v>0</v>
      </c>
      <c r="K25" s="1">
        <v>0</v>
      </c>
    </row>
    <row r="26" spans="1:19" hidden="1" x14ac:dyDescent="0.2">
      <c r="A26" t="str">
        <f t="shared" si="0"/>
        <v>Hide</v>
      </c>
      <c r="B26" s="10">
        <v>68150</v>
      </c>
      <c r="C26" s="13" t="s">
        <v>429</v>
      </c>
      <c r="D26" s="7">
        <v>0</v>
      </c>
      <c r="E26" s="1">
        <v>0</v>
      </c>
      <c r="F26" s="1">
        <f t="shared" si="1"/>
        <v>0</v>
      </c>
      <c r="G26" s="1">
        <v>0</v>
      </c>
      <c r="H26" s="25">
        <v>0</v>
      </c>
      <c r="I26" s="1">
        <f t="shared" si="2"/>
        <v>0</v>
      </c>
      <c r="J26" s="8">
        <f t="shared" si="3"/>
        <v>0</v>
      </c>
      <c r="K26" s="1">
        <v>0</v>
      </c>
    </row>
    <row r="27" spans="1:19" hidden="1" x14ac:dyDescent="0.2">
      <c r="A27" t="str">
        <f t="shared" si="0"/>
        <v>Hide</v>
      </c>
      <c r="B27" s="10">
        <v>68200</v>
      </c>
      <c r="C27" s="13" t="s">
        <v>430</v>
      </c>
      <c r="D27" s="7">
        <v>0</v>
      </c>
      <c r="E27" s="1">
        <v>0</v>
      </c>
      <c r="F27" s="1">
        <f t="shared" si="1"/>
        <v>0</v>
      </c>
      <c r="G27" s="1">
        <v>0</v>
      </c>
      <c r="H27" s="25">
        <v>0</v>
      </c>
      <c r="I27" s="1">
        <f t="shared" si="2"/>
        <v>0</v>
      </c>
      <c r="J27" s="8">
        <f t="shared" si="3"/>
        <v>0</v>
      </c>
      <c r="K27" s="1">
        <v>0</v>
      </c>
    </row>
    <row r="28" spans="1:19" hidden="1" x14ac:dyDescent="0.2">
      <c r="A28" t="str">
        <f t="shared" si="0"/>
        <v>Hide</v>
      </c>
      <c r="B28" s="10">
        <v>68300</v>
      </c>
      <c r="C28" s="13" t="s">
        <v>431</v>
      </c>
      <c r="D28" s="7">
        <v>0</v>
      </c>
      <c r="E28" s="1">
        <v>0</v>
      </c>
      <c r="F28" s="1">
        <f t="shared" si="1"/>
        <v>0</v>
      </c>
      <c r="G28" s="1">
        <v>0</v>
      </c>
      <c r="H28" s="25">
        <v>0</v>
      </c>
      <c r="I28" s="1">
        <f t="shared" si="2"/>
        <v>0</v>
      </c>
      <c r="J28" s="8">
        <f t="shared" si="3"/>
        <v>0</v>
      </c>
      <c r="K28" s="1">
        <v>0</v>
      </c>
    </row>
    <row r="29" spans="1:19" hidden="1" x14ac:dyDescent="0.2">
      <c r="A29" t="str">
        <f t="shared" si="0"/>
        <v>Hide</v>
      </c>
      <c r="B29" s="10">
        <v>68400</v>
      </c>
      <c r="C29" s="13" t="s">
        <v>432</v>
      </c>
      <c r="D29" s="7">
        <v>0</v>
      </c>
      <c r="E29" s="1">
        <v>0</v>
      </c>
      <c r="F29" s="1">
        <f t="shared" si="1"/>
        <v>0</v>
      </c>
      <c r="G29" s="1">
        <v>0</v>
      </c>
      <c r="H29" s="25">
        <v>0</v>
      </c>
      <c r="I29" s="1">
        <f t="shared" si="2"/>
        <v>0</v>
      </c>
      <c r="J29" s="8">
        <f t="shared" si="3"/>
        <v>0</v>
      </c>
      <c r="K29" s="1">
        <v>0</v>
      </c>
    </row>
    <row r="30" spans="1:19" s="20" customFormat="1" ht="13.8" thickBot="1" x14ac:dyDescent="0.3">
      <c r="B30" s="17"/>
      <c r="C30" s="17" t="s">
        <v>15</v>
      </c>
      <c r="D30" s="18">
        <f t="shared" ref="D30:I30" si="4">SUM(D21:D29)</f>
        <v>13</v>
      </c>
      <c r="E30" s="18">
        <f t="shared" si="4"/>
        <v>0</v>
      </c>
      <c r="F30" s="18">
        <f t="shared" si="4"/>
        <v>-13</v>
      </c>
      <c r="G30" s="18">
        <f t="shared" si="4"/>
        <v>143</v>
      </c>
      <c r="H30" s="26">
        <f t="shared" si="4"/>
        <v>528.16</v>
      </c>
      <c r="I30" s="18">
        <f t="shared" si="4"/>
        <v>385.15999999999997</v>
      </c>
      <c r="J30" s="19">
        <f t="shared" si="3"/>
        <v>0.72924871251136014</v>
      </c>
      <c r="K30" s="18">
        <f>SUM(K21:K29)</f>
        <v>150</v>
      </c>
    </row>
    <row r="31" spans="1:19" ht="13.15" thickTop="1" x14ac:dyDescent="0.2">
      <c r="C31" s="10"/>
      <c r="D31" s="4"/>
      <c r="E31" s="4"/>
      <c r="F31" s="4"/>
      <c r="G31" s="4"/>
      <c r="H31" s="27"/>
      <c r="I31" s="4"/>
      <c r="J31" s="4"/>
      <c r="K31" s="4"/>
    </row>
    <row r="32" spans="1:19" x14ac:dyDescent="0.2">
      <c r="C32" s="38" t="s">
        <v>207</v>
      </c>
      <c r="D32" s="1"/>
      <c r="E32" s="1"/>
      <c r="F32" s="1"/>
      <c r="G32" s="1"/>
      <c r="H32" s="25"/>
      <c r="I32" s="1"/>
      <c r="J32" s="1"/>
      <c r="K32" s="1"/>
      <c r="S32" s="16"/>
    </row>
    <row r="33" spans="1:24" x14ac:dyDescent="0.2">
      <c r="C33" s="38" t="s">
        <v>208</v>
      </c>
      <c r="D33" s="1"/>
      <c r="E33" s="1"/>
      <c r="F33" s="1"/>
      <c r="G33" s="1"/>
      <c r="H33" s="25"/>
      <c r="I33" s="1"/>
      <c r="J33" s="1"/>
      <c r="K33" s="1"/>
      <c r="T33" s="16"/>
    </row>
    <row r="34" spans="1:24" x14ac:dyDescent="0.2">
      <c r="A34" t="str">
        <f t="shared" ref="A34:A41" si="5">IF(SUM(D34:K34)=0,"Hide","Show")</f>
        <v>Show</v>
      </c>
      <c r="B34" s="10">
        <v>46110</v>
      </c>
      <c r="C34" s="13" t="s">
        <v>433</v>
      </c>
      <c r="D34" s="7">
        <v>520</v>
      </c>
      <c r="E34" s="1">
        <v>520</v>
      </c>
      <c r="F34" s="1">
        <f t="shared" ref="F34:F41" si="6">E34-D34</f>
        <v>0</v>
      </c>
      <c r="G34" s="1">
        <v>5720</v>
      </c>
      <c r="H34" s="25">
        <v>6744</v>
      </c>
      <c r="I34" s="1">
        <f t="shared" ref="I34:I41" si="7">H34-G34</f>
        <v>1024</v>
      </c>
      <c r="J34" s="36">
        <f t="shared" ref="J34:J42" si="8">IF(H34=0, 0,I34/H34)</f>
        <v>0.15183867141162516</v>
      </c>
      <c r="K34" s="1">
        <v>6240</v>
      </c>
      <c r="U34" s="16"/>
    </row>
    <row r="35" spans="1:24" hidden="1" x14ac:dyDescent="0.2">
      <c r="A35" t="str">
        <f t="shared" si="5"/>
        <v>Hide</v>
      </c>
      <c r="B35" s="10">
        <v>46120</v>
      </c>
      <c r="C35" s="13" t="s">
        <v>434</v>
      </c>
      <c r="D35" s="7">
        <v>0</v>
      </c>
      <c r="E35" s="1">
        <v>0</v>
      </c>
      <c r="F35" s="1">
        <f t="shared" si="6"/>
        <v>0</v>
      </c>
      <c r="G35" s="1">
        <v>0</v>
      </c>
      <c r="H35" s="25">
        <v>0</v>
      </c>
      <c r="I35" s="1">
        <f t="shared" si="7"/>
        <v>0</v>
      </c>
      <c r="J35" s="36">
        <f t="shared" si="8"/>
        <v>0</v>
      </c>
      <c r="K35" s="1">
        <v>0</v>
      </c>
      <c r="V35" s="16"/>
    </row>
    <row r="36" spans="1:24" x14ac:dyDescent="0.2">
      <c r="A36" t="str">
        <f t="shared" si="5"/>
        <v>Show</v>
      </c>
      <c r="B36" s="10">
        <v>46140</v>
      </c>
      <c r="C36" s="13" t="s">
        <v>435</v>
      </c>
      <c r="D36" s="7">
        <v>542</v>
      </c>
      <c r="E36" s="1">
        <v>631.01</v>
      </c>
      <c r="F36" s="1">
        <f t="shared" si="6"/>
        <v>89.009999999999991</v>
      </c>
      <c r="G36" s="1">
        <v>5962</v>
      </c>
      <c r="H36" s="25">
        <v>6046.92</v>
      </c>
      <c r="I36" s="1">
        <f t="shared" si="7"/>
        <v>84.920000000000073</v>
      </c>
      <c r="J36" s="36">
        <f t="shared" si="8"/>
        <v>1.4043513061194801E-2</v>
      </c>
      <c r="K36" s="1">
        <v>6500</v>
      </c>
      <c r="W36" s="16"/>
    </row>
    <row r="37" spans="1:24" x14ac:dyDescent="0.2">
      <c r="A37" t="str">
        <f t="shared" si="5"/>
        <v>Show</v>
      </c>
      <c r="B37" s="10">
        <v>46200</v>
      </c>
      <c r="C37" s="13" t="s">
        <v>436</v>
      </c>
      <c r="D37" s="7">
        <v>150</v>
      </c>
      <c r="E37" s="1">
        <v>133.5</v>
      </c>
      <c r="F37" s="1">
        <f t="shared" si="6"/>
        <v>-16.5</v>
      </c>
      <c r="G37" s="1">
        <v>1650</v>
      </c>
      <c r="H37" s="25">
        <v>1468.5</v>
      </c>
      <c r="I37" s="1">
        <f t="shared" si="7"/>
        <v>-181.5</v>
      </c>
      <c r="J37" s="36">
        <f t="shared" si="8"/>
        <v>-0.12359550561797752</v>
      </c>
      <c r="K37" s="1">
        <v>1800</v>
      </c>
      <c r="X37" s="16"/>
    </row>
    <row r="38" spans="1:24" x14ac:dyDescent="0.2">
      <c r="A38" t="str">
        <f t="shared" si="5"/>
        <v>Show</v>
      </c>
      <c r="B38" s="10">
        <v>46300</v>
      </c>
      <c r="C38" s="13" t="s">
        <v>437</v>
      </c>
      <c r="D38" s="7">
        <v>83</v>
      </c>
      <c r="E38" s="1">
        <v>-275.8</v>
      </c>
      <c r="F38" s="1">
        <f t="shared" si="6"/>
        <v>-358.8</v>
      </c>
      <c r="G38" s="1">
        <v>913</v>
      </c>
      <c r="H38" s="25">
        <v>989.5</v>
      </c>
      <c r="I38" s="1">
        <f t="shared" si="7"/>
        <v>76.5</v>
      </c>
      <c r="J38" s="36">
        <f t="shared" si="8"/>
        <v>7.7311773623041938E-2</v>
      </c>
      <c r="K38" s="1">
        <v>1000</v>
      </c>
    </row>
    <row r="39" spans="1:24" hidden="1" x14ac:dyDescent="0.2">
      <c r="A39" t="str">
        <f t="shared" si="5"/>
        <v>Hide</v>
      </c>
      <c r="B39" s="10">
        <v>46460</v>
      </c>
      <c r="C39" s="13" t="s">
        <v>438</v>
      </c>
      <c r="D39" s="7">
        <v>0</v>
      </c>
      <c r="E39" s="1">
        <v>0</v>
      </c>
      <c r="F39" s="1">
        <f t="shared" si="6"/>
        <v>0</v>
      </c>
      <c r="G39" s="1">
        <v>0</v>
      </c>
      <c r="H39" s="25">
        <v>0</v>
      </c>
      <c r="I39" s="1">
        <f t="shared" si="7"/>
        <v>0</v>
      </c>
      <c r="J39" s="36">
        <f t="shared" si="8"/>
        <v>0</v>
      </c>
      <c r="K39" s="1">
        <v>0</v>
      </c>
    </row>
    <row r="40" spans="1:24" x14ac:dyDescent="0.2">
      <c r="A40" t="str">
        <f t="shared" si="5"/>
        <v>Show</v>
      </c>
      <c r="B40" s="10">
        <v>46470</v>
      </c>
      <c r="C40" s="13" t="s">
        <v>439</v>
      </c>
      <c r="D40" s="7">
        <v>78</v>
      </c>
      <c r="E40" s="1">
        <v>74.900000000000006</v>
      </c>
      <c r="F40" s="1">
        <f t="shared" si="6"/>
        <v>-3.0999999999999943</v>
      </c>
      <c r="G40" s="1">
        <v>858</v>
      </c>
      <c r="H40" s="25">
        <v>823.91</v>
      </c>
      <c r="I40" s="1">
        <f t="shared" si="7"/>
        <v>-34.090000000000032</v>
      </c>
      <c r="J40" s="36">
        <f t="shared" si="8"/>
        <v>-4.1375878433324069E-2</v>
      </c>
      <c r="K40" s="1">
        <v>930</v>
      </c>
    </row>
    <row r="41" spans="1:24" hidden="1" x14ac:dyDescent="0.2">
      <c r="A41" t="str">
        <f t="shared" si="5"/>
        <v>Hide</v>
      </c>
      <c r="B41" s="10">
        <v>46520</v>
      </c>
      <c r="C41" s="13" t="s">
        <v>440</v>
      </c>
      <c r="D41" s="7">
        <v>0</v>
      </c>
      <c r="E41" s="1">
        <v>0</v>
      </c>
      <c r="F41" s="1">
        <f t="shared" si="6"/>
        <v>0</v>
      </c>
      <c r="G41" s="1">
        <v>0</v>
      </c>
      <c r="H41" s="25">
        <v>0</v>
      </c>
      <c r="I41" s="1">
        <f t="shared" si="7"/>
        <v>0</v>
      </c>
      <c r="J41" s="36">
        <f t="shared" si="8"/>
        <v>0</v>
      </c>
      <c r="K41" s="1">
        <v>0</v>
      </c>
    </row>
    <row r="42" spans="1:24" x14ac:dyDescent="0.2">
      <c r="B42" s="17" t="s">
        <v>20</v>
      </c>
      <c r="C42" s="17" t="s">
        <v>0</v>
      </c>
      <c r="D42" s="21">
        <f t="shared" ref="D42:I42" si="9">SUM(D34:D41)</f>
        <v>1373</v>
      </c>
      <c r="E42" s="21">
        <f t="shared" si="9"/>
        <v>1083.6100000000001</v>
      </c>
      <c r="F42" s="21">
        <f t="shared" si="9"/>
        <v>-289.39</v>
      </c>
      <c r="G42" s="21">
        <f t="shared" si="9"/>
        <v>15103</v>
      </c>
      <c r="H42" s="28">
        <f t="shared" si="9"/>
        <v>16072.83</v>
      </c>
      <c r="I42" s="21">
        <f t="shared" si="9"/>
        <v>969.83</v>
      </c>
      <c r="J42" s="35">
        <f t="shared" si="8"/>
        <v>6.0339716154529106E-2</v>
      </c>
      <c r="K42" s="21">
        <f>SUM(K34:K41)</f>
        <v>16470</v>
      </c>
    </row>
    <row r="43" spans="1:24" x14ac:dyDescent="0.2">
      <c r="C43" s="10"/>
      <c r="D43" s="4"/>
      <c r="E43" s="4"/>
      <c r="F43" s="4"/>
      <c r="G43" s="4"/>
      <c r="H43" s="27"/>
      <c r="I43" s="4"/>
      <c r="J43" s="37"/>
      <c r="K43" s="4"/>
    </row>
    <row r="44" spans="1:24" x14ac:dyDescent="0.2">
      <c r="C44" s="38" t="s">
        <v>209</v>
      </c>
      <c r="D44" s="1"/>
      <c r="E44" s="1"/>
      <c r="F44" s="1"/>
      <c r="G44" s="1"/>
      <c r="H44" s="25"/>
      <c r="I44" s="1"/>
      <c r="J44" s="1"/>
      <c r="K44" s="1"/>
    </row>
    <row r="45" spans="1:24" hidden="1" x14ac:dyDescent="0.2">
      <c r="A45" t="str">
        <f t="shared" ref="A45:A50" si="10">IF(SUM(D45:K45)=0,"Hide","Show")</f>
        <v>Hide</v>
      </c>
      <c r="B45" s="10">
        <v>48120</v>
      </c>
      <c r="C45" s="13" t="s">
        <v>441</v>
      </c>
      <c r="D45" s="7">
        <v>0</v>
      </c>
      <c r="E45" s="1">
        <v>0</v>
      </c>
      <c r="F45" s="1">
        <f t="shared" ref="F45:F50" si="11">E45-D45</f>
        <v>0</v>
      </c>
      <c r="G45" s="1">
        <v>0</v>
      </c>
      <c r="H45" s="25">
        <v>0</v>
      </c>
      <c r="I45" s="1">
        <f t="shared" ref="I45:I50" si="12">H45-G45</f>
        <v>0</v>
      </c>
      <c r="J45" s="36">
        <f t="shared" ref="J45:J51" si="13">IF(H45=0, 0,I45/H45)</f>
        <v>0</v>
      </c>
      <c r="K45" s="1">
        <v>0</v>
      </c>
    </row>
    <row r="46" spans="1:24" x14ac:dyDescent="0.2">
      <c r="A46" t="str">
        <f t="shared" si="10"/>
        <v>Show</v>
      </c>
      <c r="B46" s="10">
        <v>48320</v>
      </c>
      <c r="C46" s="13" t="s">
        <v>660</v>
      </c>
      <c r="D46" s="7">
        <v>0</v>
      </c>
      <c r="E46" s="1">
        <v>330</v>
      </c>
      <c r="F46" s="1">
        <f t="shared" si="11"/>
        <v>330</v>
      </c>
      <c r="G46" s="1">
        <v>0</v>
      </c>
      <c r="H46" s="25">
        <v>330</v>
      </c>
      <c r="I46" s="1">
        <f t="shared" si="12"/>
        <v>330</v>
      </c>
      <c r="J46" s="36">
        <f t="shared" si="13"/>
        <v>1</v>
      </c>
      <c r="K46" s="1">
        <v>0</v>
      </c>
    </row>
    <row r="47" spans="1:24" x14ac:dyDescent="0.2">
      <c r="A47" t="str">
        <f t="shared" si="10"/>
        <v>Show</v>
      </c>
      <c r="B47" s="10">
        <v>48410</v>
      </c>
      <c r="C47" s="13" t="s">
        <v>442</v>
      </c>
      <c r="D47" s="7">
        <v>167</v>
      </c>
      <c r="E47" s="1">
        <v>0</v>
      </c>
      <c r="F47" s="1">
        <f t="shared" si="11"/>
        <v>-167</v>
      </c>
      <c r="G47" s="1">
        <v>0</v>
      </c>
      <c r="H47" s="25">
        <v>326.14999999999998</v>
      </c>
      <c r="I47" s="1">
        <f t="shared" si="12"/>
        <v>326.14999999999998</v>
      </c>
      <c r="J47" s="36">
        <f t="shared" si="13"/>
        <v>1</v>
      </c>
      <c r="K47" s="1">
        <v>2000</v>
      </c>
    </row>
    <row r="48" spans="1:24" x14ac:dyDescent="0.2">
      <c r="A48" t="str">
        <f t="shared" si="10"/>
        <v>Show</v>
      </c>
      <c r="B48" s="10">
        <v>48420</v>
      </c>
      <c r="C48" s="13" t="s">
        <v>443</v>
      </c>
      <c r="D48" s="7">
        <v>10</v>
      </c>
      <c r="E48" s="1">
        <v>0</v>
      </c>
      <c r="F48" s="1">
        <f t="shared" si="11"/>
        <v>-10</v>
      </c>
      <c r="G48" s="1">
        <v>0</v>
      </c>
      <c r="H48" s="25">
        <v>160.22</v>
      </c>
      <c r="I48" s="1">
        <f t="shared" si="12"/>
        <v>160.22</v>
      </c>
      <c r="J48" s="36">
        <f t="shared" si="13"/>
        <v>1</v>
      </c>
      <c r="K48" s="1">
        <v>125</v>
      </c>
    </row>
    <row r="49" spans="1:11" x14ac:dyDescent="0.2">
      <c r="A49" t="str">
        <f t="shared" si="10"/>
        <v>Show</v>
      </c>
      <c r="B49" s="10">
        <v>48610</v>
      </c>
      <c r="C49" s="13" t="s">
        <v>444</v>
      </c>
      <c r="D49" s="7">
        <v>6</v>
      </c>
      <c r="E49" s="1">
        <v>0</v>
      </c>
      <c r="F49" s="1">
        <f t="shared" si="11"/>
        <v>-6</v>
      </c>
      <c r="G49" s="1">
        <v>0</v>
      </c>
      <c r="H49" s="25">
        <v>184.28</v>
      </c>
      <c r="I49" s="1">
        <f t="shared" si="12"/>
        <v>184.28</v>
      </c>
      <c r="J49" s="36">
        <f t="shared" si="13"/>
        <v>1</v>
      </c>
      <c r="K49" s="1">
        <v>75</v>
      </c>
    </row>
    <row r="50" spans="1:11" x14ac:dyDescent="0.2">
      <c r="A50" t="str">
        <f t="shared" si="10"/>
        <v>Show</v>
      </c>
      <c r="B50" s="10">
        <v>48710</v>
      </c>
      <c r="C50" s="13" t="s">
        <v>445</v>
      </c>
      <c r="D50" s="7">
        <v>3</v>
      </c>
      <c r="E50" s="1">
        <v>0</v>
      </c>
      <c r="F50" s="1">
        <f t="shared" si="11"/>
        <v>-3</v>
      </c>
      <c r="G50" s="1">
        <v>0</v>
      </c>
      <c r="H50" s="25">
        <v>17.739999999999998</v>
      </c>
      <c r="I50" s="1">
        <f t="shared" si="12"/>
        <v>17.739999999999998</v>
      </c>
      <c r="J50" s="36">
        <f t="shared" si="13"/>
        <v>1</v>
      </c>
      <c r="K50" s="1">
        <v>35</v>
      </c>
    </row>
    <row r="51" spans="1:11" x14ac:dyDescent="0.2">
      <c r="B51" s="17" t="s">
        <v>20</v>
      </c>
      <c r="C51" s="17" t="s">
        <v>0</v>
      </c>
      <c r="D51" s="21">
        <f t="shared" ref="D51:I51" si="14">SUM(D45:D50)</f>
        <v>186</v>
      </c>
      <c r="E51" s="21">
        <f t="shared" si="14"/>
        <v>330</v>
      </c>
      <c r="F51" s="21">
        <f t="shared" si="14"/>
        <v>144</v>
      </c>
      <c r="G51" s="21">
        <f t="shared" si="14"/>
        <v>0</v>
      </c>
      <c r="H51" s="28">
        <f t="shared" si="14"/>
        <v>1018.39</v>
      </c>
      <c r="I51" s="21">
        <f t="shared" si="14"/>
        <v>1018.39</v>
      </c>
      <c r="J51" s="35">
        <f t="shared" si="13"/>
        <v>1</v>
      </c>
      <c r="K51" s="21">
        <f>SUM(K45:K50)</f>
        <v>2235</v>
      </c>
    </row>
    <row r="52" spans="1:11" x14ac:dyDescent="0.2">
      <c r="C52" s="10"/>
      <c r="D52" s="4"/>
      <c r="E52" s="4"/>
      <c r="F52" s="4"/>
      <c r="G52" s="4"/>
      <c r="H52" s="27"/>
      <c r="I52" s="4"/>
      <c r="J52" s="4"/>
      <c r="K52" s="4"/>
    </row>
    <row r="53" spans="1:11" x14ac:dyDescent="0.2">
      <c r="C53" s="38" t="s">
        <v>210</v>
      </c>
      <c r="D53" s="1"/>
      <c r="E53" s="1"/>
      <c r="F53" s="1"/>
      <c r="G53" s="1"/>
      <c r="H53" s="25"/>
      <c r="I53" s="1"/>
      <c r="J53" s="1"/>
      <c r="K53" s="1"/>
    </row>
    <row r="54" spans="1:11" hidden="1" x14ac:dyDescent="0.2">
      <c r="A54" t="str">
        <f t="shared" ref="A54:A59" si="15">IF(SUM(D54:K54)=0,"Hide","Show")</f>
        <v>Hide</v>
      </c>
      <c r="B54" s="10">
        <v>49200</v>
      </c>
      <c r="C54" s="13" t="s">
        <v>446</v>
      </c>
      <c r="D54" s="7">
        <v>0</v>
      </c>
      <c r="E54" s="1">
        <v>0</v>
      </c>
      <c r="F54" s="1">
        <f t="shared" ref="F54:F59" si="16">E54-D54</f>
        <v>0</v>
      </c>
      <c r="G54" s="1">
        <v>0</v>
      </c>
      <c r="H54" s="25">
        <v>0</v>
      </c>
      <c r="I54" s="1">
        <f t="shared" ref="I54:I59" si="17">H54-G54</f>
        <v>0</v>
      </c>
      <c r="J54" s="36">
        <f t="shared" ref="J54:J60" si="18">IF(H54=0, 0,I54/H54)</f>
        <v>0</v>
      </c>
      <c r="K54" s="1">
        <v>0</v>
      </c>
    </row>
    <row r="55" spans="1:11" hidden="1" x14ac:dyDescent="0.2">
      <c r="A55" t="str">
        <f t="shared" si="15"/>
        <v>Hide</v>
      </c>
      <c r="B55" s="10">
        <v>49210</v>
      </c>
      <c r="C55" s="13" t="s">
        <v>447</v>
      </c>
      <c r="D55" s="7">
        <v>0</v>
      </c>
      <c r="E55" s="1">
        <v>0</v>
      </c>
      <c r="F55" s="1">
        <f t="shared" si="16"/>
        <v>0</v>
      </c>
      <c r="G55" s="1">
        <v>0</v>
      </c>
      <c r="H55" s="25">
        <v>0</v>
      </c>
      <c r="I55" s="1">
        <f t="shared" si="17"/>
        <v>0</v>
      </c>
      <c r="J55" s="36">
        <f t="shared" si="18"/>
        <v>0</v>
      </c>
      <c r="K55" s="1">
        <v>0</v>
      </c>
    </row>
    <row r="56" spans="1:11" x14ac:dyDescent="0.2">
      <c r="A56" t="str">
        <f t="shared" si="15"/>
        <v>Show</v>
      </c>
      <c r="B56" s="10">
        <v>49310</v>
      </c>
      <c r="C56" s="13" t="s">
        <v>448</v>
      </c>
      <c r="D56" s="7">
        <v>0</v>
      </c>
      <c r="E56" s="1">
        <v>0</v>
      </c>
      <c r="F56" s="1">
        <f t="shared" si="16"/>
        <v>0</v>
      </c>
      <c r="G56" s="1">
        <v>0</v>
      </c>
      <c r="H56" s="25">
        <v>10.99</v>
      </c>
      <c r="I56" s="1">
        <f t="shared" si="17"/>
        <v>10.99</v>
      </c>
      <c r="J56" s="36">
        <f t="shared" si="18"/>
        <v>1</v>
      </c>
      <c r="K56" s="1">
        <v>0</v>
      </c>
    </row>
    <row r="57" spans="1:11" x14ac:dyDescent="0.2">
      <c r="A57" t="str">
        <f t="shared" si="15"/>
        <v>Show</v>
      </c>
      <c r="B57" s="10">
        <v>49400</v>
      </c>
      <c r="C57" s="13" t="s">
        <v>449</v>
      </c>
      <c r="D57" s="7">
        <v>29</v>
      </c>
      <c r="E57" s="1">
        <v>0</v>
      </c>
      <c r="F57" s="1">
        <f t="shared" si="16"/>
        <v>-29</v>
      </c>
      <c r="G57" s="1">
        <v>319</v>
      </c>
      <c r="H57" s="25">
        <v>0</v>
      </c>
      <c r="I57" s="1">
        <f t="shared" si="17"/>
        <v>-319</v>
      </c>
      <c r="J57" s="36">
        <f t="shared" si="18"/>
        <v>0</v>
      </c>
      <c r="K57" s="1">
        <v>350</v>
      </c>
    </row>
    <row r="58" spans="1:11" x14ac:dyDescent="0.2">
      <c r="A58" t="str">
        <f t="shared" si="15"/>
        <v>Show</v>
      </c>
      <c r="B58" s="10">
        <v>49450</v>
      </c>
      <c r="C58" s="13" t="s">
        <v>450</v>
      </c>
      <c r="D58" s="7">
        <v>13</v>
      </c>
      <c r="E58" s="1">
        <v>0</v>
      </c>
      <c r="F58" s="1">
        <f t="shared" si="16"/>
        <v>-13</v>
      </c>
      <c r="G58" s="1">
        <v>143</v>
      </c>
      <c r="H58" s="25">
        <v>0</v>
      </c>
      <c r="I58" s="1">
        <f t="shared" si="17"/>
        <v>-143</v>
      </c>
      <c r="J58" s="36">
        <f t="shared" si="18"/>
        <v>0</v>
      </c>
      <c r="K58" s="1">
        <v>150</v>
      </c>
    </row>
    <row r="59" spans="1:11" hidden="1" x14ac:dyDescent="0.2">
      <c r="A59" t="str">
        <f t="shared" si="15"/>
        <v>Hide</v>
      </c>
      <c r="B59" s="10">
        <v>49600</v>
      </c>
      <c r="C59" s="13" t="s">
        <v>451</v>
      </c>
      <c r="D59" s="7">
        <v>0</v>
      </c>
      <c r="E59" s="1">
        <v>0</v>
      </c>
      <c r="F59" s="1">
        <f t="shared" si="16"/>
        <v>0</v>
      </c>
      <c r="G59" s="1">
        <v>0</v>
      </c>
      <c r="H59" s="25">
        <v>0</v>
      </c>
      <c r="I59" s="1">
        <f t="shared" si="17"/>
        <v>0</v>
      </c>
      <c r="J59" s="36">
        <f t="shared" si="18"/>
        <v>0</v>
      </c>
      <c r="K59" s="1">
        <v>0</v>
      </c>
    </row>
    <row r="60" spans="1:11" x14ac:dyDescent="0.2">
      <c r="B60" s="17" t="s">
        <v>20</v>
      </c>
      <c r="C60" s="17" t="s">
        <v>0</v>
      </c>
      <c r="D60" s="21">
        <f t="shared" ref="D60:I60" si="19">SUM(D54:D59)</f>
        <v>42</v>
      </c>
      <c r="E60" s="21">
        <f t="shared" si="19"/>
        <v>0</v>
      </c>
      <c r="F60" s="21">
        <f t="shared" si="19"/>
        <v>-42</v>
      </c>
      <c r="G60" s="21">
        <f t="shared" si="19"/>
        <v>462</v>
      </c>
      <c r="H60" s="28">
        <f t="shared" si="19"/>
        <v>10.99</v>
      </c>
      <c r="I60" s="21">
        <f t="shared" si="19"/>
        <v>-451.01</v>
      </c>
      <c r="J60" s="35">
        <f t="shared" si="18"/>
        <v>-41.038216560509554</v>
      </c>
      <c r="K60" s="21">
        <f>SUM(K54:K59)</f>
        <v>500</v>
      </c>
    </row>
    <row r="61" spans="1:11" x14ac:dyDescent="0.2">
      <c r="B61" s="17"/>
      <c r="C61" s="17"/>
      <c r="D61" s="39"/>
      <c r="E61" s="39"/>
      <c r="F61" s="39"/>
      <c r="G61" s="39"/>
      <c r="H61" s="40"/>
      <c r="I61" s="39"/>
      <c r="J61" s="41"/>
      <c r="K61" s="39"/>
    </row>
    <row r="62" spans="1:11" x14ac:dyDescent="0.2">
      <c r="B62" s="17"/>
      <c r="C62" s="38" t="s">
        <v>211</v>
      </c>
      <c r="D62" s="39"/>
      <c r="E62" s="39"/>
      <c r="F62" s="39"/>
      <c r="G62" s="39"/>
      <c r="H62" s="40"/>
      <c r="I62" s="39"/>
      <c r="J62" s="41"/>
      <c r="K62" s="39"/>
    </row>
    <row r="63" spans="1:11" hidden="1" x14ac:dyDescent="0.2">
      <c r="A63" t="str">
        <f>IF(SUM(D63:K63)=0,"Hide","Show")</f>
        <v>Hide</v>
      </c>
      <c r="B63" s="10">
        <v>52100</v>
      </c>
      <c r="C63" s="13" t="s">
        <v>452</v>
      </c>
      <c r="D63" s="7">
        <v>0</v>
      </c>
      <c r="E63" s="1">
        <v>0</v>
      </c>
      <c r="F63" s="1">
        <f>E63-D63</f>
        <v>0</v>
      </c>
      <c r="G63" s="1">
        <v>0</v>
      </c>
      <c r="H63" s="25">
        <v>0</v>
      </c>
      <c r="I63" s="1">
        <f>H63-G63</f>
        <v>0</v>
      </c>
      <c r="J63" s="36">
        <f t="shared" ref="J63:J68" si="20">IF(H63=0, 0,I63/H63)</f>
        <v>0</v>
      </c>
      <c r="K63" s="1">
        <v>0</v>
      </c>
    </row>
    <row r="64" spans="1:11" hidden="1" x14ac:dyDescent="0.2">
      <c r="A64" t="str">
        <f>IF(SUM(D64:K64)=0,"Hide","Show")</f>
        <v>Hide</v>
      </c>
      <c r="B64" s="10">
        <v>52200</v>
      </c>
      <c r="C64" s="13" t="s">
        <v>453</v>
      </c>
      <c r="D64" s="7">
        <v>0</v>
      </c>
      <c r="E64" s="1">
        <v>0</v>
      </c>
      <c r="F64" s="1">
        <f>E64-D64</f>
        <v>0</v>
      </c>
      <c r="G64" s="1">
        <v>0</v>
      </c>
      <c r="H64" s="25">
        <v>0</v>
      </c>
      <c r="I64" s="1">
        <f>H64-G64</f>
        <v>0</v>
      </c>
      <c r="J64" s="36">
        <f t="shared" si="20"/>
        <v>0</v>
      </c>
      <c r="K64" s="1">
        <v>0</v>
      </c>
    </row>
    <row r="65" spans="1:11" hidden="1" x14ac:dyDescent="0.2">
      <c r="A65" t="str">
        <f>IF(SUM(D65:K65)=0,"Hide","Show")</f>
        <v>Hide</v>
      </c>
      <c r="B65" s="10">
        <v>52300</v>
      </c>
      <c r="C65" s="13" t="s">
        <v>454</v>
      </c>
      <c r="D65" s="7">
        <v>0</v>
      </c>
      <c r="E65" s="1">
        <v>0</v>
      </c>
      <c r="F65" s="1">
        <f>E65-D65</f>
        <v>0</v>
      </c>
      <c r="G65" s="1">
        <v>0</v>
      </c>
      <c r="H65" s="25">
        <v>0</v>
      </c>
      <c r="I65" s="1">
        <f>H65-G65</f>
        <v>0</v>
      </c>
      <c r="J65" s="36">
        <f t="shared" si="20"/>
        <v>0</v>
      </c>
      <c r="K65" s="1">
        <v>0</v>
      </c>
    </row>
    <row r="66" spans="1:11" hidden="1" x14ac:dyDescent="0.2">
      <c r="A66" t="str">
        <f>IF(SUM(D66:K66)=0,"Hide","Show")</f>
        <v>Hide</v>
      </c>
      <c r="B66" s="10">
        <v>52400</v>
      </c>
      <c r="C66" s="13" t="s">
        <v>455</v>
      </c>
      <c r="D66" s="7">
        <v>0</v>
      </c>
      <c r="E66" s="1">
        <v>0</v>
      </c>
      <c r="F66" s="1">
        <f>E66-D66</f>
        <v>0</v>
      </c>
      <c r="G66" s="1">
        <v>0</v>
      </c>
      <c r="H66" s="25">
        <v>0</v>
      </c>
      <c r="I66" s="1">
        <f>H66-G66</f>
        <v>0</v>
      </c>
      <c r="J66" s="36">
        <f t="shared" si="20"/>
        <v>0</v>
      </c>
      <c r="K66" s="1">
        <v>0</v>
      </c>
    </row>
    <row r="67" spans="1:11" hidden="1" x14ac:dyDescent="0.2">
      <c r="A67" t="str">
        <f>IF(SUM(D67:K67)=0,"Hide","Show")</f>
        <v>Hide</v>
      </c>
      <c r="B67" s="10">
        <v>52500</v>
      </c>
      <c r="C67" s="13" t="s">
        <v>456</v>
      </c>
      <c r="D67" s="7">
        <v>0</v>
      </c>
      <c r="E67" s="1">
        <v>0</v>
      </c>
      <c r="F67" s="1">
        <f>E67-D67</f>
        <v>0</v>
      </c>
      <c r="G67" s="1">
        <v>0</v>
      </c>
      <c r="H67" s="25">
        <v>0</v>
      </c>
      <c r="I67" s="1">
        <f>H67-G67</f>
        <v>0</v>
      </c>
      <c r="J67" s="36">
        <f t="shared" si="20"/>
        <v>0</v>
      </c>
      <c r="K67" s="1">
        <v>0</v>
      </c>
    </row>
    <row r="68" spans="1:11" x14ac:dyDescent="0.2">
      <c r="B68" s="17"/>
      <c r="C68" s="17" t="s">
        <v>0</v>
      </c>
      <c r="D68" s="21">
        <f t="shared" ref="D68:I68" si="21">SUM(D63:D67)</f>
        <v>0</v>
      </c>
      <c r="E68" s="21">
        <f t="shared" si="21"/>
        <v>0</v>
      </c>
      <c r="F68" s="21">
        <f t="shared" si="21"/>
        <v>0</v>
      </c>
      <c r="G68" s="21">
        <f t="shared" si="21"/>
        <v>0</v>
      </c>
      <c r="H68" s="28">
        <f t="shared" si="21"/>
        <v>0</v>
      </c>
      <c r="I68" s="21">
        <f t="shared" si="21"/>
        <v>0</v>
      </c>
      <c r="J68" s="35">
        <f t="shared" si="20"/>
        <v>0</v>
      </c>
      <c r="K68" s="21">
        <f>SUM(K63:K67)</f>
        <v>0</v>
      </c>
    </row>
    <row r="69" spans="1:11" x14ac:dyDescent="0.2">
      <c r="B69" s="17"/>
      <c r="C69" s="17"/>
      <c r="D69" s="39"/>
      <c r="E69" s="39"/>
      <c r="F69" s="39"/>
      <c r="G69" s="39"/>
      <c r="H69" s="40"/>
      <c r="I69" s="39"/>
      <c r="J69" s="41"/>
      <c r="K69" s="39"/>
    </row>
    <row r="70" spans="1:11" x14ac:dyDescent="0.2">
      <c r="B70" s="17"/>
      <c r="C70" s="38" t="s">
        <v>212</v>
      </c>
      <c r="D70" s="39"/>
      <c r="E70" s="39"/>
      <c r="F70" s="39"/>
      <c r="G70" s="39"/>
      <c r="H70" s="40"/>
      <c r="I70" s="39"/>
      <c r="J70" s="41"/>
      <c r="K70" s="39"/>
    </row>
    <row r="71" spans="1:11" hidden="1" x14ac:dyDescent="0.2">
      <c r="A71" t="str">
        <f t="shared" ref="A71:A76" si="22">IF(SUM(D71:K71)=0,"Hide","Show")</f>
        <v>Hide</v>
      </c>
      <c r="B71" s="10">
        <v>53100</v>
      </c>
      <c r="C71" s="13" t="s">
        <v>457</v>
      </c>
      <c r="D71" s="7">
        <v>0</v>
      </c>
      <c r="E71" s="1">
        <v>0</v>
      </c>
      <c r="F71" s="1">
        <f t="shared" ref="F71:F76" si="23">E71-D71</f>
        <v>0</v>
      </c>
      <c r="G71" s="1">
        <v>0</v>
      </c>
      <c r="H71" s="25">
        <v>0</v>
      </c>
      <c r="I71" s="1">
        <f t="shared" ref="I71:I76" si="24">H71-G71</f>
        <v>0</v>
      </c>
      <c r="J71" s="36">
        <f t="shared" ref="J71:J77" si="25">IF(H71=0, 0,I71/H71)</f>
        <v>0</v>
      </c>
      <c r="K71" s="1">
        <v>0</v>
      </c>
    </row>
    <row r="72" spans="1:11" hidden="1" x14ac:dyDescent="0.2">
      <c r="A72" t="str">
        <f t="shared" si="22"/>
        <v>Hide</v>
      </c>
      <c r="B72" s="10">
        <v>53110</v>
      </c>
      <c r="C72" s="13" t="s">
        <v>458</v>
      </c>
      <c r="D72" s="7">
        <v>0</v>
      </c>
      <c r="E72" s="1">
        <v>0</v>
      </c>
      <c r="F72" s="1">
        <f t="shared" si="23"/>
        <v>0</v>
      </c>
      <c r="G72" s="1">
        <v>0</v>
      </c>
      <c r="H72" s="25">
        <v>0</v>
      </c>
      <c r="I72" s="1">
        <f t="shared" si="24"/>
        <v>0</v>
      </c>
      <c r="J72" s="36">
        <f t="shared" si="25"/>
        <v>0</v>
      </c>
      <c r="K72" s="1">
        <v>0</v>
      </c>
    </row>
    <row r="73" spans="1:11" hidden="1" x14ac:dyDescent="0.2">
      <c r="A73" t="str">
        <f t="shared" si="22"/>
        <v>Hide</v>
      </c>
      <c r="B73" s="10">
        <v>53120</v>
      </c>
      <c r="C73" s="13" t="s">
        <v>459</v>
      </c>
      <c r="D73" s="7">
        <v>0</v>
      </c>
      <c r="E73" s="1">
        <v>0</v>
      </c>
      <c r="F73" s="1">
        <f t="shared" si="23"/>
        <v>0</v>
      </c>
      <c r="G73" s="1">
        <v>0</v>
      </c>
      <c r="H73" s="25">
        <v>0</v>
      </c>
      <c r="I73" s="1">
        <f t="shared" si="24"/>
        <v>0</v>
      </c>
      <c r="J73" s="36">
        <f t="shared" si="25"/>
        <v>0</v>
      </c>
      <c r="K73" s="1">
        <v>0</v>
      </c>
    </row>
    <row r="74" spans="1:11" hidden="1" x14ac:dyDescent="0.2">
      <c r="A74" t="str">
        <f t="shared" si="22"/>
        <v>Hide</v>
      </c>
      <c r="B74" s="10">
        <v>53130</v>
      </c>
      <c r="C74" s="13" t="s">
        <v>460</v>
      </c>
      <c r="D74" s="7">
        <v>0</v>
      </c>
      <c r="E74" s="1">
        <v>0</v>
      </c>
      <c r="F74" s="1">
        <f t="shared" si="23"/>
        <v>0</v>
      </c>
      <c r="G74" s="1">
        <v>0</v>
      </c>
      <c r="H74" s="25">
        <v>0</v>
      </c>
      <c r="I74" s="1">
        <f t="shared" si="24"/>
        <v>0</v>
      </c>
      <c r="J74" s="36">
        <f t="shared" si="25"/>
        <v>0</v>
      </c>
      <c r="K74" s="1">
        <v>0</v>
      </c>
    </row>
    <row r="75" spans="1:11" hidden="1" x14ac:dyDescent="0.2">
      <c r="A75" t="str">
        <f t="shared" si="22"/>
        <v>Hide</v>
      </c>
      <c r="B75" s="10">
        <v>53150</v>
      </c>
      <c r="C75" s="13" t="s">
        <v>461</v>
      </c>
      <c r="D75" s="7">
        <v>0</v>
      </c>
      <c r="E75" s="1">
        <v>0</v>
      </c>
      <c r="F75" s="1">
        <f t="shared" si="23"/>
        <v>0</v>
      </c>
      <c r="G75" s="1">
        <v>0</v>
      </c>
      <c r="H75" s="25">
        <v>0</v>
      </c>
      <c r="I75" s="1">
        <f t="shared" si="24"/>
        <v>0</v>
      </c>
      <c r="J75" s="36">
        <f t="shared" si="25"/>
        <v>0</v>
      </c>
      <c r="K75" s="1">
        <v>0</v>
      </c>
    </row>
    <row r="76" spans="1:11" hidden="1" x14ac:dyDescent="0.2">
      <c r="A76" t="str">
        <f t="shared" si="22"/>
        <v>Hide</v>
      </c>
      <c r="B76" s="10">
        <v>53500</v>
      </c>
      <c r="C76" s="13" t="s">
        <v>462</v>
      </c>
      <c r="D76" s="7">
        <v>0</v>
      </c>
      <c r="E76" s="1">
        <v>0</v>
      </c>
      <c r="F76" s="1">
        <f t="shared" si="23"/>
        <v>0</v>
      </c>
      <c r="G76" s="1">
        <v>0</v>
      </c>
      <c r="H76" s="25">
        <v>0</v>
      </c>
      <c r="I76" s="1">
        <f t="shared" si="24"/>
        <v>0</v>
      </c>
      <c r="J76" s="36">
        <f t="shared" si="25"/>
        <v>0</v>
      </c>
      <c r="K76" s="1">
        <v>0</v>
      </c>
    </row>
    <row r="77" spans="1:11" x14ac:dyDescent="0.2">
      <c r="B77" s="17"/>
      <c r="C77" s="17" t="s">
        <v>0</v>
      </c>
      <c r="D77" s="21">
        <f t="shared" ref="D77:I77" si="26">SUM(D71:D76)</f>
        <v>0</v>
      </c>
      <c r="E77" s="21">
        <f t="shared" si="26"/>
        <v>0</v>
      </c>
      <c r="F77" s="21">
        <f t="shared" si="26"/>
        <v>0</v>
      </c>
      <c r="G77" s="21">
        <f t="shared" si="26"/>
        <v>0</v>
      </c>
      <c r="H77" s="28">
        <f t="shared" si="26"/>
        <v>0</v>
      </c>
      <c r="I77" s="21">
        <f t="shared" si="26"/>
        <v>0</v>
      </c>
      <c r="J77" s="35">
        <f t="shared" si="25"/>
        <v>0</v>
      </c>
      <c r="K77" s="21">
        <f>SUM(K71:K76)</f>
        <v>0</v>
      </c>
    </row>
    <row r="78" spans="1:11" x14ac:dyDescent="0.2">
      <c r="C78" s="10"/>
      <c r="D78" s="4"/>
      <c r="E78" s="4"/>
      <c r="F78" s="4"/>
      <c r="G78" s="4"/>
      <c r="H78" s="27"/>
      <c r="I78" s="4"/>
      <c r="J78" s="4"/>
      <c r="K78" s="4"/>
    </row>
    <row r="79" spans="1:11" x14ac:dyDescent="0.2">
      <c r="C79" s="38" t="s">
        <v>147</v>
      </c>
      <c r="D79" s="4"/>
      <c r="E79" s="4"/>
      <c r="F79" s="4"/>
      <c r="G79" s="4"/>
      <c r="H79" s="27"/>
      <c r="I79" s="4"/>
      <c r="J79" s="4"/>
      <c r="K79" s="4"/>
    </row>
    <row r="80" spans="1:11" x14ac:dyDescent="0.2">
      <c r="A80" t="str">
        <f>IF(SUM(D80:K80)=0,"Hide","Show")</f>
        <v>Show</v>
      </c>
      <c r="B80" s="10">
        <v>55100</v>
      </c>
      <c r="C80" s="13" t="s">
        <v>463</v>
      </c>
      <c r="D80" s="7">
        <v>3964</v>
      </c>
      <c r="E80" s="1">
        <v>0</v>
      </c>
      <c r="F80" s="1">
        <f>E80-D80</f>
        <v>-3964</v>
      </c>
      <c r="G80" s="1">
        <v>43604</v>
      </c>
      <c r="H80" s="25">
        <v>11890.46</v>
      </c>
      <c r="I80" s="1">
        <f>H80-G80</f>
        <v>-31713.54</v>
      </c>
      <c r="J80" s="36">
        <f>IF(H80=0, 0,I80/H80)</f>
        <v>-2.6671415571811354</v>
      </c>
      <c r="K80" s="1">
        <v>47566.46</v>
      </c>
    </row>
    <row r="81" spans="2:11" x14ac:dyDescent="0.2">
      <c r="B81" s="17"/>
      <c r="C81" s="17" t="s">
        <v>0</v>
      </c>
      <c r="D81" s="21">
        <f t="shared" ref="D81:I81" si="27">SUM(D80:D80)</f>
        <v>3964</v>
      </c>
      <c r="E81" s="21">
        <f t="shared" si="27"/>
        <v>0</v>
      </c>
      <c r="F81" s="21">
        <f t="shared" si="27"/>
        <v>-3964</v>
      </c>
      <c r="G81" s="21">
        <f t="shared" si="27"/>
        <v>43604</v>
      </c>
      <c r="H81" s="28">
        <f t="shared" si="27"/>
        <v>11890.46</v>
      </c>
      <c r="I81" s="21">
        <f t="shared" si="27"/>
        <v>-31713.54</v>
      </c>
      <c r="J81" s="35">
        <f>IF(H81=0, 0,I81/H81)</f>
        <v>-2.6671415571811354</v>
      </c>
      <c r="K81" s="21">
        <f>SUM(K80:K80)</f>
        <v>47566.46</v>
      </c>
    </row>
    <row r="82" spans="2:11" x14ac:dyDescent="0.2">
      <c r="C82" s="13"/>
      <c r="D82" s="4"/>
      <c r="E82" s="4"/>
      <c r="F82" s="4"/>
      <c r="G82" s="4"/>
      <c r="H82" s="27"/>
      <c r="I82" s="4"/>
      <c r="J82" s="4"/>
      <c r="K82" s="4"/>
    </row>
    <row r="83" spans="2:11" x14ac:dyDescent="0.2">
      <c r="C83" s="10"/>
      <c r="D83" s="4"/>
      <c r="E83" s="4"/>
      <c r="F83" s="4"/>
      <c r="G83" s="4"/>
      <c r="H83" s="27"/>
      <c r="I83" s="4"/>
      <c r="J83" s="4"/>
      <c r="K83" s="4"/>
    </row>
    <row r="84" spans="2:11" x14ac:dyDescent="0.2">
      <c r="B84" s="17"/>
      <c r="C84" s="17" t="s">
        <v>12</v>
      </c>
      <c r="D84" s="22">
        <f t="shared" ref="D84:I84" si="28">SUM(D42,D51,D60,D68,D77,D81)</f>
        <v>5565</v>
      </c>
      <c r="E84" s="22">
        <f t="shared" si="28"/>
        <v>1413.6100000000001</v>
      </c>
      <c r="F84" s="22">
        <f t="shared" si="28"/>
        <v>-4151.3900000000003</v>
      </c>
      <c r="G84" s="22">
        <f t="shared" si="28"/>
        <v>59169</v>
      </c>
      <c r="H84" s="29">
        <f t="shared" si="28"/>
        <v>28992.670000000002</v>
      </c>
      <c r="I84" s="22">
        <f t="shared" si="28"/>
        <v>-30176.33</v>
      </c>
      <c r="J84" s="34">
        <f>IF(H84=0, 0,I84/H84)</f>
        <v>-1.0408261812382233</v>
      </c>
      <c r="K84" s="22">
        <f>SUM(K42,K51,K60,K68,K77,K81)</f>
        <v>66771.459999999992</v>
      </c>
    </row>
    <row r="85" spans="2:11" x14ac:dyDescent="0.2">
      <c r="C85" s="10"/>
      <c r="D85" s="1"/>
      <c r="E85" s="1"/>
      <c r="F85" s="1"/>
      <c r="G85" s="1"/>
      <c r="H85" s="25"/>
      <c r="I85" s="1"/>
      <c r="J85" s="1"/>
      <c r="K85" s="1"/>
    </row>
    <row r="86" spans="2:11" x14ac:dyDescent="0.2">
      <c r="B86" s="17"/>
      <c r="C86" s="17" t="s">
        <v>16</v>
      </c>
      <c r="D86" s="6"/>
      <c r="E86" s="6"/>
      <c r="F86" s="6"/>
      <c r="G86" s="6"/>
      <c r="H86" s="30"/>
      <c r="I86" s="6"/>
      <c r="J86" s="6"/>
      <c r="K86" s="6"/>
    </row>
    <row r="87" spans="2:11" ht="13.15" thickBot="1" x14ac:dyDescent="0.25">
      <c r="B87" s="17"/>
      <c r="C87" s="17" t="s">
        <v>17</v>
      </c>
      <c r="D87" s="23">
        <f t="shared" ref="D87:I87" si="29">D30-D84</f>
        <v>-5552</v>
      </c>
      <c r="E87" s="23">
        <f t="shared" si="29"/>
        <v>-1413.6100000000001</v>
      </c>
      <c r="F87" s="23">
        <f t="shared" si="29"/>
        <v>4138.3900000000003</v>
      </c>
      <c r="G87" s="23">
        <f t="shared" si="29"/>
        <v>-59026</v>
      </c>
      <c r="H87" s="31">
        <f t="shared" si="29"/>
        <v>-28464.510000000002</v>
      </c>
      <c r="I87" s="23">
        <f t="shared" si="29"/>
        <v>30561.49</v>
      </c>
      <c r="J87" s="33">
        <f>IF(H87=0, 0,I87/H87)</f>
        <v>-1.0736699841311161</v>
      </c>
      <c r="K87" s="23">
        <f>K30-K84</f>
        <v>-66621.459999999992</v>
      </c>
    </row>
    <row r="88" spans="2:11" ht="13.15" thickTop="1" x14ac:dyDescent="0.2"/>
  </sheetData>
  <pageMargins left="0.7" right="0.7" top="0.75" bottom="0.75" header="0.3" footer="0.3"/>
  <pageSetup paperSize="9" scale="5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67491-35A5-4EBB-96A2-E258F00AA398}">
  <sheetPr>
    <pageSetUpPr fitToPage="1"/>
  </sheetPr>
  <dimension ref="A1:X88"/>
  <sheetViews>
    <sheetView workbookViewId="0">
      <pane xSplit="3" ySplit="19" topLeftCell="D63" activePane="bottomRight" state="frozen"/>
      <selection activeCell="C2" sqref="C2"/>
      <selection pane="topRight" activeCell="D2" sqref="D2"/>
      <selection pane="bottomLeft" activeCell="C148" sqref="C148"/>
      <selection pane="bottomRight" activeCell="M44" sqref="M44"/>
    </sheetView>
  </sheetViews>
  <sheetFormatPr defaultRowHeight="12.55" x14ac:dyDescent="0.2"/>
  <cols>
    <col min="1" max="1" width="16.6640625" style="43" hidden="1" customWidth="1"/>
    <col min="2" max="2" width="11.88671875" style="45" hidden="1" customWidth="1"/>
    <col min="3" max="3" width="36.21875" style="44" bestFit="1" customWidth="1"/>
    <col min="4" max="11" width="12.6640625" style="43" customWidth="1"/>
    <col min="12" max="16384" width="8.88671875" style="43"/>
  </cols>
  <sheetData>
    <row r="1" spans="1:11" hidden="1" x14ac:dyDescent="0.2">
      <c r="A1" s="43" t="s">
        <v>899</v>
      </c>
      <c r="B1" s="45" t="s">
        <v>18</v>
      </c>
      <c r="C1" s="44" t="s">
        <v>19</v>
      </c>
      <c r="D1" s="68"/>
      <c r="E1" s="68"/>
      <c r="F1" s="68"/>
      <c r="G1" s="68"/>
      <c r="H1" s="68"/>
      <c r="I1" s="68"/>
      <c r="J1" s="68"/>
      <c r="K1" s="68"/>
    </row>
    <row r="2" spans="1:11" x14ac:dyDescent="0.2">
      <c r="C2" s="45"/>
      <c r="D2" s="51"/>
      <c r="E2" s="51"/>
      <c r="F2" s="51"/>
      <c r="G2" s="65" t="s">
        <v>205</v>
      </c>
      <c r="H2" s="51"/>
      <c r="I2" s="51"/>
      <c r="J2" s="51"/>
      <c r="K2" s="51"/>
    </row>
    <row r="3" spans="1:11" x14ac:dyDescent="0.2">
      <c r="C3" s="45"/>
      <c r="D3" s="51"/>
      <c r="E3" s="51"/>
      <c r="F3" s="51"/>
      <c r="G3" s="65" t="s">
        <v>13</v>
      </c>
      <c r="H3" s="51"/>
      <c r="I3" s="51"/>
      <c r="J3" s="51"/>
      <c r="K3" s="51"/>
    </row>
    <row r="4" spans="1:11" x14ac:dyDescent="0.2">
      <c r="C4" s="45"/>
      <c r="D4" s="51"/>
      <c r="E4" s="51"/>
      <c r="F4" s="51"/>
      <c r="G4" s="67" t="str">
        <f>B8</f>
        <v>2020/11/30</v>
      </c>
      <c r="H4" s="49"/>
      <c r="I4" s="51"/>
      <c r="J4" s="51"/>
      <c r="K4" s="51"/>
    </row>
    <row r="5" spans="1:11" hidden="1" x14ac:dyDescent="0.2">
      <c r="A5" s="43" t="s">
        <v>18</v>
      </c>
      <c r="B5" s="45" t="s">
        <v>22</v>
      </c>
      <c r="C5" s="45"/>
      <c r="D5" s="51"/>
      <c r="E5" s="51"/>
      <c r="F5" s="51"/>
      <c r="G5" s="65"/>
      <c r="H5" s="49"/>
      <c r="I5" s="51"/>
      <c r="J5" s="51"/>
      <c r="K5" s="51"/>
    </row>
    <row r="6" spans="1:11" hidden="1" x14ac:dyDescent="0.2">
      <c r="A6" s="43" t="s">
        <v>18</v>
      </c>
      <c r="B6" s="66" t="str">
        <f>Option!$D$6</f>
        <v>2020/11/01</v>
      </c>
      <c r="C6" s="45"/>
      <c r="D6" s="51"/>
      <c r="E6" s="51"/>
      <c r="F6" s="51"/>
      <c r="G6" s="65"/>
      <c r="H6" s="49"/>
      <c r="I6" s="51"/>
      <c r="J6" s="51"/>
      <c r="K6" s="51"/>
    </row>
    <row r="7" spans="1:11" hidden="1" x14ac:dyDescent="0.2">
      <c r="A7" s="43" t="s">
        <v>18</v>
      </c>
      <c r="B7" s="45" t="s">
        <v>23</v>
      </c>
      <c r="C7" s="45"/>
      <c r="D7" s="51"/>
      <c r="E7" s="51"/>
      <c r="F7" s="51"/>
      <c r="G7" s="65"/>
      <c r="H7" s="49"/>
      <c r="I7" s="51"/>
      <c r="J7" s="51"/>
      <c r="K7" s="51"/>
    </row>
    <row r="8" spans="1:11" hidden="1" x14ac:dyDescent="0.2">
      <c r="A8" s="43" t="s">
        <v>18</v>
      </c>
      <c r="B8" s="66" t="str">
        <f>Option!$D$7</f>
        <v>2020/11/30</v>
      </c>
      <c r="C8" s="45"/>
      <c r="D8" s="51"/>
      <c r="E8" s="51"/>
      <c r="F8" s="51"/>
      <c r="G8" s="65"/>
      <c r="H8" s="51"/>
      <c r="I8" s="51"/>
      <c r="J8" s="51"/>
      <c r="K8" s="51"/>
    </row>
    <row r="9" spans="1:11" hidden="1" x14ac:dyDescent="0.2">
      <c r="A9" s="43" t="s">
        <v>18</v>
      </c>
      <c r="B9" s="45" t="s">
        <v>24</v>
      </c>
      <c r="C9" s="45"/>
      <c r="D9" s="51"/>
      <c r="E9" s="51"/>
      <c r="F9" s="51"/>
      <c r="G9" s="65"/>
      <c r="H9" s="51"/>
      <c r="I9" s="51"/>
      <c r="J9" s="51"/>
      <c r="K9" s="51"/>
    </row>
    <row r="10" spans="1:11" hidden="1" x14ac:dyDescent="0.2">
      <c r="A10" s="43" t="s">
        <v>18</v>
      </c>
      <c r="B10" s="66" t="str">
        <f>Option!$D$8</f>
        <v>2020/01/01</v>
      </c>
      <c r="C10" s="45"/>
      <c r="D10" s="51"/>
      <c r="E10" s="51"/>
      <c r="F10" s="51"/>
      <c r="G10" s="65"/>
      <c r="H10" s="51"/>
      <c r="I10" s="51"/>
      <c r="J10" s="51"/>
      <c r="K10" s="51"/>
    </row>
    <row r="11" spans="1:11" hidden="1" x14ac:dyDescent="0.2">
      <c r="A11" s="43" t="s">
        <v>18</v>
      </c>
      <c r="B11" s="45" t="s">
        <v>25</v>
      </c>
      <c r="C11" s="45"/>
      <c r="D11" s="51"/>
      <c r="E11" s="51"/>
      <c r="F11" s="51"/>
      <c r="G11" s="65"/>
      <c r="H11" s="51"/>
      <c r="I11" s="51"/>
      <c r="J11" s="51"/>
      <c r="K11" s="51"/>
    </row>
    <row r="12" spans="1:11" ht="11.3" hidden="1" customHeight="1" x14ac:dyDescent="0.2">
      <c r="A12" s="43" t="s">
        <v>18</v>
      </c>
      <c r="B12" s="66">
        <f>EOMONTH(B10,11)</f>
        <v>44196</v>
      </c>
      <c r="C12" s="45"/>
      <c r="D12" s="51"/>
      <c r="E12" s="51"/>
      <c r="F12" s="51"/>
      <c r="G12" s="65"/>
      <c r="H12" s="51"/>
      <c r="I12" s="51"/>
      <c r="J12" s="51"/>
      <c r="K12" s="51"/>
    </row>
    <row r="13" spans="1:11" ht="11.3" hidden="1" customHeight="1" x14ac:dyDescent="0.2">
      <c r="A13" s="43" t="s">
        <v>18</v>
      </c>
      <c r="B13" s="66" t="s">
        <v>26</v>
      </c>
      <c r="C13" s="45"/>
      <c r="D13" s="51"/>
      <c r="E13" s="51"/>
      <c r="F13" s="51"/>
      <c r="G13" s="65"/>
      <c r="H13" s="51"/>
      <c r="I13" s="51"/>
      <c r="J13" s="51"/>
      <c r="K13" s="51"/>
    </row>
    <row r="14" spans="1:11" ht="11.3" hidden="1" customHeight="1" x14ac:dyDescent="0.2">
      <c r="A14" s="43" t="s">
        <v>18</v>
      </c>
      <c r="B14" s="44" t="str">
        <f>"2100"</f>
        <v>2100</v>
      </c>
      <c r="C14" s="45"/>
      <c r="D14" s="51"/>
      <c r="E14" s="51"/>
      <c r="F14" s="51"/>
      <c r="G14" s="65"/>
      <c r="H14" s="51"/>
      <c r="I14" s="51"/>
      <c r="J14" s="51"/>
      <c r="K14" s="51"/>
    </row>
    <row r="15" spans="1:11" ht="11.3" hidden="1" customHeight="1" x14ac:dyDescent="0.2">
      <c r="A15" s="43" t="s">
        <v>18</v>
      </c>
      <c r="B15" s="44" t="str">
        <f>Option!D9</f>
        <v>2020</v>
      </c>
      <c r="E15" s="51"/>
      <c r="F15" s="51"/>
      <c r="G15" s="65"/>
      <c r="H15" s="51"/>
      <c r="I15" s="51"/>
      <c r="J15" s="51"/>
      <c r="K15" s="51"/>
    </row>
    <row r="16" spans="1:11" ht="11.3" customHeight="1" x14ac:dyDescent="0.2">
      <c r="C16" s="49" t="s">
        <v>473</v>
      </c>
      <c r="D16" s="51"/>
      <c r="E16" s="51"/>
      <c r="F16" s="51"/>
      <c r="G16" s="65"/>
      <c r="H16" s="51"/>
      <c r="I16" s="51"/>
      <c r="J16" s="51"/>
      <c r="K16" s="51"/>
    </row>
    <row r="17" spans="1:19" ht="11.3" customHeight="1" x14ac:dyDescent="0.2">
      <c r="B17" s="66"/>
      <c r="C17" s="45"/>
      <c r="D17" s="51"/>
      <c r="E17" s="51"/>
      <c r="F17" s="51"/>
      <c r="G17" s="65"/>
      <c r="H17" s="51"/>
      <c r="I17" s="51"/>
      <c r="J17" s="51"/>
      <c r="K17" s="51"/>
    </row>
    <row r="18" spans="1:19" x14ac:dyDescent="0.2">
      <c r="A18" s="43" t="s">
        <v>21</v>
      </c>
      <c r="C18" s="45"/>
      <c r="D18" s="63" t="s">
        <v>1</v>
      </c>
      <c r="E18" s="63" t="s">
        <v>1</v>
      </c>
      <c r="F18" s="63" t="s">
        <v>2</v>
      </c>
      <c r="G18" s="63" t="s">
        <v>3</v>
      </c>
      <c r="H18" s="64" t="s">
        <v>4</v>
      </c>
      <c r="I18" s="63" t="s">
        <v>2</v>
      </c>
      <c r="J18" s="63" t="s">
        <v>5</v>
      </c>
      <c r="K18" s="63" t="s">
        <v>6</v>
      </c>
    </row>
    <row r="19" spans="1:19" x14ac:dyDescent="0.2">
      <c r="C19" s="45"/>
      <c r="D19" s="63" t="s">
        <v>7</v>
      </c>
      <c r="E19" s="63" t="s">
        <v>8</v>
      </c>
      <c r="F19" s="63" t="s">
        <v>9</v>
      </c>
      <c r="G19" s="63" t="s">
        <v>10</v>
      </c>
      <c r="H19" s="64" t="s">
        <v>8</v>
      </c>
      <c r="I19" s="63" t="s">
        <v>9</v>
      </c>
      <c r="J19" s="63" t="s">
        <v>11</v>
      </c>
      <c r="K19" s="63" t="s">
        <v>7</v>
      </c>
    </row>
    <row r="20" spans="1:19" x14ac:dyDescent="0.2">
      <c r="C20" s="58" t="s">
        <v>14</v>
      </c>
      <c r="D20" s="51"/>
      <c r="E20" s="51"/>
      <c r="F20" s="51"/>
      <c r="G20" s="51"/>
      <c r="H20" s="52"/>
      <c r="I20" s="51"/>
      <c r="J20" s="51"/>
      <c r="K20" s="51"/>
    </row>
    <row r="21" spans="1:19" hidden="1" x14ac:dyDescent="0.2">
      <c r="A21" s="43" t="str">
        <f t="shared" ref="A21:A29" si="0">IF(SUM(D21:K21)=0,"Hide","Show")</f>
        <v>Hide</v>
      </c>
      <c r="B21" s="45">
        <v>65120</v>
      </c>
      <c r="C21" s="55" t="s">
        <v>204</v>
      </c>
      <c r="D21" s="51">
        <v>0</v>
      </c>
      <c r="E21" s="51">
        <v>0</v>
      </c>
      <c r="F21" s="51">
        <f t="shared" ref="F21:F29" si="1">E21-D21</f>
        <v>0</v>
      </c>
      <c r="G21" s="51">
        <v>0</v>
      </c>
      <c r="H21" s="52">
        <v>0</v>
      </c>
      <c r="I21" s="51">
        <f t="shared" ref="I21:I29" si="2">H21-G21</f>
        <v>0</v>
      </c>
      <c r="J21" s="36">
        <f t="shared" ref="J21:J30" si="3">IF(H21=0, 0,I21/H21)</f>
        <v>0</v>
      </c>
      <c r="K21" s="51">
        <v>0</v>
      </c>
    </row>
    <row r="22" spans="1:19" hidden="1" x14ac:dyDescent="0.2">
      <c r="A22" s="43" t="str">
        <f t="shared" si="0"/>
        <v>Hide</v>
      </c>
      <c r="B22" s="45">
        <v>66000</v>
      </c>
      <c r="C22" s="55" t="s">
        <v>557</v>
      </c>
      <c r="D22" s="51">
        <v>0</v>
      </c>
      <c r="E22" s="51">
        <v>0</v>
      </c>
      <c r="F22" s="51">
        <f t="shared" si="1"/>
        <v>0</v>
      </c>
      <c r="G22" s="51">
        <v>0</v>
      </c>
      <c r="H22" s="52">
        <v>0</v>
      </c>
      <c r="I22" s="51">
        <f t="shared" si="2"/>
        <v>0</v>
      </c>
      <c r="J22" s="36">
        <f t="shared" si="3"/>
        <v>0</v>
      </c>
      <c r="K22" s="51">
        <v>0</v>
      </c>
    </row>
    <row r="23" spans="1:19" x14ac:dyDescent="0.2">
      <c r="A23" s="43" t="str">
        <f t="shared" si="0"/>
        <v>Show</v>
      </c>
      <c r="B23" s="45">
        <v>68000</v>
      </c>
      <c r="C23" s="55" t="s">
        <v>426</v>
      </c>
      <c r="D23" s="51">
        <v>1583</v>
      </c>
      <c r="E23" s="51">
        <v>39.81</v>
      </c>
      <c r="F23" s="51">
        <f t="shared" si="1"/>
        <v>-1543.19</v>
      </c>
      <c r="G23" s="51">
        <v>17413</v>
      </c>
      <c r="H23" s="52">
        <v>23349.62</v>
      </c>
      <c r="I23" s="51">
        <f t="shared" si="2"/>
        <v>5936.619999999999</v>
      </c>
      <c r="J23" s="36">
        <f t="shared" si="3"/>
        <v>0.25424910555289548</v>
      </c>
      <c r="K23" s="51">
        <v>19000</v>
      </c>
    </row>
    <row r="24" spans="1:19" hidden="1" x14ac:dyDescent="0.2">
      <c r="A24" s="43" t="str">
        <f t="shared" si="0"/>
        <v>Hide</v>
      </c>
      <c r="B24" s="45">
        <v>68100</v>
      </c>
      <c r="C24" s="55" t="s">
        <v>427</v>
      </c>
      <c r="D24" s="51">
        <v>0</v>
      </c>
      <c r="E24" s="51">
        <v>0</v>
      </c>
      <c r="F24" s="51">
        <f t="shared" si="1"/>
        <v>0</v>
      </c>
      <c r="G24" s="51">
        <v>0</v>
      </c>
      <c r="H24" s="52">
        <v>0</v>
      </c>
      <c r="I24" s="51">
        <f t="shared" si="2"/>
        <v>0</v>
      </c>
      <c r="J24" s="36">
        <f t="shared" si="3"/>
        <v>0</v>
      </c>
      <c r="K24" s="51">
        <v>0</v>
      </c>
    </row>
    <row r="25" spans="1:19" hidden="1" x14ac:dyDescent="0.2">
      <c r="A25" s="43" t="str">
        <f t="shared" si="0"/>
        <v>Hide</v>
      </c>
      <c r="B25" s="45">
        <v>68110</v>
      </c>
      <c r="C25" s="55" t="s">
        <v>428</v>
      </c>
      <c r="D25" s="51">
        <v>0</v>
      </c>
      <c r="E25" s="51">
        <v>0</v>
      </c>
      <c r="F25" s="51">
        <f t="shared" si="1"/>
        <v>0</v>
      </c>
      <c r="G25" s="51">
        <v>0</v>
      </c>
      <c r="H25" s="52">
        <v>0</v>
      </c>
      <c r="I25" s="51">
        <f t="shared" si="2"/>
        <v>0</v>
      </c>
      <c r="J25" s="36">
        <f t="shared" si="3"/>
        <v>0</v>
      </c>
      <c r="K25" s="51">
        <v>0</v>
      </c>
    </row>
    <row r="26" spans="1:19" hidden="1" x14ac:dyDescent="0.2">
      <c r="A26" s="43" t="str">
        <f t="shared" si="0"/>
        <v>Hide</v>
      </c>
      <c r="B26" s="45">
        <v>68150</v>
      </c>
      <c r="C26" s="55" t="s">
        <v>429</v>
      </c>
      <c r="D26" s="51">
        <v>0</v>
      </c>
      <c r="E26" s="51">
        <v>0</v>
      </c>
      <c r="F26" s="51">
        <f t="shared" si="1"/>
        <v>0</v>
      </c>
      <c r="G26" s="51">
        <v>0</v>
      </c>
      <c r="H26" s="52">
        <v>0</v>
      </c>
      <c r="I26" s="51">
        <f t="shared" si="2"/>
        <v>0</v>
      </c>
      <c r="J26" s="36">
        <f t="shared" si="3"/>
        <v>0</v>
      </c>
      <c r="K26" s="51">
        <v>0</v>
      </c>
    </row>
    <row r="27" spans="1:19" hidden="1" x14ac:dyDescent="0.2">
      <c r="A27" s="43" t="str">
        <f t="shared" si="0"/>
        <v>Hide</v>
      </c>
      <c r="B27" s="45">
        <v>68200</v>
      </c>
      <c r="C27" s="55" t="s">
        <v>430</v>
      </c>
      <c r="D27" s="51">
        <v>0</v>
      </c>
      <c r="E27" s="51">
        <v>0</v>
      </c>
      <c r="F27" s="51">
        <f t="shared" si="1"/>
        <v>0</v>
      </c>
      <c r="G27" s="51">
        <v>0</v>
      </c>
      <c r="H27" s="52">
        <v>0</v>
      </c>
      <c r="I27" s="51">
        <f t="shared" si="2"/>
        <v>0</v>
      </c>
      <c r="J27" s="36">
        <f t="shared" si="3"/>
        <v>0</v>
      </c>
      <c r="K27" s="51">
        <v>0</v>
      </c>
    </row>
    <row r="28" spans="1:19" hidden="1" x14ac:dyDescent="0.2">
      <c r="A28" s="43" t="str">
        <f t="shared" si="0"/>
        <v>Hide</v>
      </c>
      <c r="B28" s="45">
        <v>68300</v>
      </c>
      <c r="C28" s="55" t="s">
        <v>431</v>
      </c>
      <c r="D28" s="51">
        <v>0</v>
      </c>
      <c r="E28" s="51">
        <v>0</v>
      </c>
      <c r="F28" s="51">
        <f t="shared" si="1"/>
        <v>0</v>
      </c>
      <c r="G28" s="51">
        <v>0</v>
      </c>
      <c r="H28" s="52">
        <v>0</v>
      </c>
      <c r="I28" s="51">
        <f t="shared" si="2"/>
        <v>0</v>
      </c>
      <c r="J28" s="36">
        <f t="shared" si="3"/>
        <v>0</v>
      </c>
      <c r="K28" s="51">
        <v>0</v>
      </c>
    </row>
    <row r="29" spans="1:19" hidden="1" x14ac:dyDescent="0.2">
      <c r="A29" s="43" t="str">
        <f t="shared" si="0"/>
        <v>Hide</v>
      </c>
      <c r="B29" s="45">
        <v>68400</v>
      </c>
      <c r="C29" s="55" t="s">
        <v>432</v>
      </c>
      <c r="D29" s="51">
        <v>0</v>
      </c>
      <c r="E29" s="51">
        <v>0</v>
      </c>
      <c r="F29" s="51">
        <f t="shared" si="1"/>
        <v>0</v>
      </c>
      <c r="G29" s="51">
        <v>0</v>
      </c>
      <c r="H29" s="52">
        <v>0</v>
      </c>
      <c r="I29" s="51">
        <f t="shared" si="2"/>
        <v>0</v>
      </c>
      <c r="J29" s="36">
        <f t="shared" si="3"/>
        <v>0</v>
      </c>
      <c r="K29" s="51">
        <v>0</v>
      </c>
    </row>
    <row r="30" spans="1:19" s="60" customFormat="1" ht="13.8" thickBot="1" x14ac:dyDescent="0.3">
      <c r="B30" s="48"/>
      <c r="C30" s="48" t="s">
        <v>15</v>
      </c>
      <c r="D30" s="61">
        <f t="shared" ref="D30:I30" si="4">SUM(D21:D29)</f>
        <v>1583</v>
      </c>
      <c r="E30" s="61">
        <f t="shared" si="4"/>
        <v>39.81</v>
      </c>
      <c r="F30" s="61">
        <f t="shared" si="4"/>
        <v>-1543.19</v>
      </c>
      <c r="G30" s="61">
        <f t="shared" si="4"/>
        <v>17413</v>
      </c>
      <c r="H30" s="62">
        <f t="shared" si="4"/>
        <v>23349.62</v>
      </c>
      <c r="I30" s="61">
        <f t="shared" si="4"/>
        <v>5936.619999999999</v>
      </c>
      <c r="J30" s="42">
        <f t="shared" si="3"/>
        <v>0.25424910555289548</v>
      </c>
      <c r="K30" s="61">
        <f>SUM(K21:K29)</f>
        <v>19000</v>
      </c>
    </row>
    <row r="31" spans="1:19" ht="13.15" thickTop="1" x14ac:dyDescent="0.2">
      <c r="C31" s="45"/>
      <c r="D31" s="51"/>
      <c r="E31" s="51"/>
      <c r="F31" s="51"/>
      <c r="G31" s="51"/>
      <c r="H31" s="52"/>
      <c r="I31" s="51"/>
      <c r="J31" s="51"/>
      <c r="K31" s="51"/>
    </row>
    <row r="32" spans="1:19" x14ac:dyDescent="0.2">
      <c r="C32" s="58" t="s">
        <v>207</v>
      </c>
      <c r="D32" s="51"/>
      <c r="E32" s="51"/>
      <c r="F32" s="51"/>
      <c r="G32" s="51"/>
      <c r="H32" s="52"/>
      <c r="I32" s="51"/>
      <c r="J32" s="51"/>
      <c r="K32" s="51"/>
      <c r="S32" s="59"/>
    </row>
    <row r="33" spans="1:24" x14ac:dyDescent="0.2">
      <c r="C33" s="58" t="s">
        <v>208</v>
      </c>
      <c r="D33" s="51"/>
      <c r="E33" s="51"/>
      <c r="F33" s="51"/>
      <c r="G33" s="51"/>
      <c r="H33" s="52"/>
      <c r="I33" s="51"/>
      <c r="J33" s="51"/>
      <c r="K33" s="51"/>
      <c r="T33" s="59"/>
    </row>
    <row r="34" spans="1:24" hidden="1" x14ac:dyDescent="0.2">
      <c r="A34" s="43" t="str">
        <f t="shared" ref="A34:A41" si="5">IF(SUM(D34:K34)=0,"Hide","Show")</f>
        <v>Hide</v>
      </c>
      <c r="B34" s="45">
        <v>46110</v>
      </c>
      <c r="C34" s="55" t="s">
        <v>433</v>
      </c>
      <c r="D34" s="51">
        <v>0</v>
      </c>
      <c r="E34" s="51">
        <v>0</v>
      </c>
      <c r="F34" s="51">
        <f t="shared" ref="F34:F41" si="6">E34-D34</f>
        <v>0</v>
      </c>
      <c r="G34" s="51">
        <v>0</v>
      </c>
      <c r="H34" s="52">
        <v>0</v>
      </c>
      <c r="I34" s="51">
        <f t="shared" ref="I34:I41" si="7">H34-G34</f>
        <v>0</v>
      </c>
      <c r="J34" s="36">
        <f t="shared" ref="J34:J42" si="8">IF(H34=0, 0,I34/H34)</f>
        <v>0</v>
      </c>
      <c r="K34" s="51">
        <v>0</v>
      </c>
      <c r="U34" s="59"/>
    </row>
    <row r="35" spans="1:24" hidden="1" x14ac:dyDescent="0.2">
      <c r="A35" s="43" t="str">
        <f t="shared" si="5"/>
        <v>Hide</v>
      </c>
      <c r="B35" s="45">
        <v>46120</v>
      </c>
      <c r="C35" s="55" t="s">
        <v>434</v>
      </c>
      <c r="D35" s="51">
        <v>0</v>
      </c>
      <c r="E35" s="51">
        <v>0</v>
      </c>
      <c r="F35" s="51">
        <f t="shared" si="6"/>
        <v>0</v>
      </c>
      <c r="G35" s="51">
        <v>0</v>
      </c>
      <c r="H35" s="52">
        <v>0</v>
      </c>
      <c r="I35" s="51">
        <f t="shared" si="7"/>
        <v>0</v>
      </c>
      <c r="J35" s="36">
        <f t="shared" si="8"/>
        <v>0</v>
      </c>
      <c r="K35" s="51">
        <v>0</v>
      </c>
      <c r="V35" s="59"/>
    </row>
    <row r="36" spans="1:24" hidden="1" x14ac:dyDescent="0.2">
      <c r="A36" s="43" t="str">
        <f t="shared" si="5"/>
        <v>Hide</v>
      </c>
      <c r="B36" s="45">
        <v>46140</v>
      </c>
      <c r="C36" s="55" t="s">
        <v>435</v>
      </c>
      <c r="D36" s="51">
        <v>0</v>
      </c>
      <c r="E36" s="51">
        <v>0</v>
      </c>
      <c r="F36" s="51">
        <f t="shared" si="6"/>
        <v>0</v>
      </c>
      <c r="G36" s="51">
        <v>0</v>
      </c>
      <c r="H36" s="52">
        <v>0</v>
      </c>
      <c r="I36" s="51">
        <f t="shared" si="7"/>
        <v>0</v>
      </c>
      <c r="J36" s="36">
        <f t="shared" si="8"/>
        <v>0</v>
      </c>
      <c r="K36" s="51">
        <v>0</v>
      </c>
      <c r="W36" s="59"/>
    </row>
    <row r="37" spans="1:24" hidden="1" x14ac:dyDescent="0.2">
      <c r="A37" s="43" t="str">
        <f t="shared" si="5"/>
        <v>Hide</v>
      </c>
      <c r="B37" s="45">
        <v>46200</v>
      </c>
      <c r="C37" s="55" t="s">
        <v>436</v>
      </c>
      <c r="D37" s="51">
        <v>0</v>
      </c>
      <c r="E37" s="51">
        <v>0</v>
      </c>
      <c r="F37" s="51">
        <f t="shared" si="6"/>
        <v>0</v>
      </c>
      <c r="G37" s="51">
        <v>0</v>
      </c>
      <c r="H37" s="52">
        <v>0</v>
      </c>
      <c r="I37" s="51">
        <f t="shared" si="7"/>
        <v>0</v>
      </c>
      <c r="J37" s="36">
        <f t="shared" si="8"/>
        <v>0</v>
      </c>
      <c r="K37" s="51">
        <v>0</v>
      </c>
      <c r="X37" s="59"/>
    </row>
    <row r="38" spans="1:24" hidden="1" x14ac:dyDescent="0.2">
      <c r="A38" s="43" t="str">
        <f t="shared" si="5"/>
        <v>Hide</v>
      </c>
      <c r="B38" s="45">
        <v>46300</v>
      </c>
      <c r="C38" s="55" t="s">
        <v>437</v>
      </c>
      <c r="D38" s="51">
        <v>0</v>
      </c>
      <c r="E38" s="51">
        <v>0</v>
      </c>
      <c r="F38" s="51">
        <f t="shared" si="6"/>
        <v>0</v>
      </c>
      <c r="G38" s="51">
        <v>0</v>
      </c>
      <c r="H38" s="52">
        <v>0</v>
      </c>
      <c r="I38" s="51">
        <f t="shared" si="7"/>
        <v>0</v>
      </c>
      <c r="J38" s="36">
        <f t="shared" si="8"/>
        <v>0</v>
      </c>
      <c r="K38" s="51">
        <v>0</v>
      </c>
    </row>
    <row r="39" spans="1:24" hidden="1" x14ac:dyDescent="0.2">
      <c r="A39" s="43" t="str">
        <f t="shared" si="5"/>
        <v>Hide</v>
      </c>
      <c r="B39" s="45">
        <v>46460</v>
      </c>
      <c r="C39" s="55" t="s">
        <v>438</v>
      </c>
      <c r="D39" s="51">
        <v>0</v>
      </c>
      <c r="E39" s="51">
        <v>0</v>
      </c>
      <c r="F39" s="51">
        <f t="shared" si="6"/>
        <v>0</v>
      </c>
      <c r="G39" s="51">
        <v>0</v>
      </c>
      <c r="H39" s="52">
        <v>0</v>
      </c>
      <c r="I39" s="51">
        <f t="shared" si="7"/>
        <v>0</v>
      </c>
      <c r="J39" s="36">
        <f t="shared" si="8"/>
        <v>0</v>
      </c>
      <c r="K39" s="51">
        <v>0</v>
      </c>
    </row>
    <row r="40" spans="1:24" hidden="1" x14ac:dyDescent="0.2">
      <c r="A40" s="43" t="str">
        <f t="shared" si="5"/>
        <v>Hide</v>
      </c>
      <c r="B40" s="45">
        <v>46470</v>
      </c>
      <c r="C40" s="55" t="s">
        <v>439</v>
      </c>
      <c r="D40" s="51">
        <v>0</v>
      </c>
      <c r="E40" s="51">
        <v>0</v>
      </c>
      <c r="F40" s="51">
        <f t="shared" si="6"/>
        <v>0</v>
      </c>
      <c r="G40" s="51">
        <v>0</v>
      </c>
      <c r="H40" s="52">
        <v>0</v>
      </c>
      <c r="I40" s="51">
        <f t="shared" si="7"/>
        <v>0</v>
      </c>
      <c r="J40" s="36">
        <f t="shared" si="8"/>
        <v>0</v>
      </c>
      <c r="K40" s="51">
        <v>0</v>
      </c>
    </row>
    <row r="41" spans="1:24" x14ac:dyDescent="0.2">
      <c r="A41" s="43" t="str">
        <f t="shared" si="5"/>
        <v>Show</v>
      </c>
      <c r="B41" s="45">
        <v>46520</v>
      </c>
      <c r="C41" s="55" t="s">
        <v>440</v>
      </c>
      <c r="D41" s="51">
        <v>29</v>
      </c>
      <c r="E41" s="51">
        <v>0</v>
      </c>
      <c r="F41" s="51">
        <f t="shared" si="6"/>
        <v>-29</v>
      </c>
      <c r="G41" s="51">
        <v>319</v>
      </c>
      <c r="H41" s="52">
        <v>400.31</v>
      </c>
      <c r="I41" s="51">
        <f t="shared" si="7"/>
        <v>81.31</v>
      </c>
      <c r="J41" s="36">
        <f t="shared" si="8"/>
        <v>0.20311758387249881</v>
      </c>
      <c r="K41" s="51">
        <v>350</v>
      </c>
    </row>
    <row r="42" spans="1:24" x14ac:dyDescent="0.2">
      <c r="B42" s="48" t="s">
        <v>20</v>
      </c>
      <c r="C42" s="48" t="s">
        <v>0</v>
      </c>
      <c r="D42" s="56">
        <f t="shared" ref="D42:I42" si="9">SUM(D34:D41)</f>
        <v>29</v>
      </c>
      <c r="E42" s="56">
        <f t="shared" si="9"/>
        <v>0</v>
      </c>
      <c r="F42" s="56">
        <f t="shared" si="9"/>
        <v>-29</v>
      </c>
      <c r="G42" s="56">
        <f t="shared" si="9"/>
        <v>319</v>
      </c>
      <c r="H42" s="57">
        <f t="shared" si="9"/>
        <v>400.31</v>
      </c>
      <c r="I42" s="56">
        <f t="shared" si="9"/>
        <v>81.31</v>
      </c>
      <c r="J42" s="35">
        <f t="shared" si="8"/>
        <v>0.20311758387249881</v>
      </c>
      <c r="K42" s="56">
        <f>SUM(K34:K41)</f>
        <v>350</v>
      </c>
    </row>
    <row r="43" spans="1:24" x14ac:dyDescent="0.2">
      <c r="C43" s="45"/>
      <c r="D43" s="51"/>
      <c r="E43" s="51"/>
      <c r="F43" s="51"/>
      <c r="G43" s="51"/>
      <c r="H43" s="52"/>
      <c r="I43" s="51"/>
      <c r="J43" s="37"/>
      <c r="K43" s="51"/>
    </row>
    <row r="44" spans="1:24" x14ac:dyDescent="0.2">
      <c r="C44" s="58" t="s">
        <v>209</v>
      </c>
      <c r="D44" s="51"/>
      <c r="E44" s="51"/>
      <c r="F44" s="51"/>
      <c r="G44" s="51"/>
      <c r="H44" s="52"/>
      <c r="I44" s="51"/>
      <c r="J44" s="51"/>
      <c r="K44" s="51"/>
    </row>
    <row r="45" spans="1:24" hidden="1" x14ac:dyDescent="0.2">
      <c r="A45" s="43" t="str">
        <f t="shared" ref="A45:A50" si="10">IF(SUM(D45:K45)=0,"Hide","Show")</f>
        <v>Hide</v>
      </c>
      <c r="B45" s="45">
        <v>48120</v>
      </c>
      <c r="C45" s="55" t="s">
        <v>441</v>
      </c>
      <c r="D45" s="51">
        <v>0</v>
      </c>
      <c r="E45" s="51">
        <v>0</v>
      </c>
      <c r="F45" s="51">
        <f t="shared" ref="F45:F50" si="11">E45-D45</f>
        <v>0</v>
      </c>
      <c r="G45" s="51">
        <v>0</v>
      </c>
      <c r="H45" s="52">
        <v>0</v>
      </c>
      <c r="I45" s="51">
        <f t="shared" ref="I45:I50" si="12">H45-G45</f>
        <v>0</v>
      </c>
      <c r="J45" s="36">
        <f t="shared" ref="J45:J51" si="13">IF(H45=0, 0,I45/H45)</f>
        <v>0</v>
      </c>
      <c r="K45" s="51">
        <v>0</v>
      </c>
    </row>
    <row r="46" spans="1:24" x14ac:dyDescent="0.2">
      <c r="A46" s="43" t="str">
        <f t="shared" si="10"/>
        <v>Show</v>
      </c>
      <c r="B46" s="45">
        <v>48320</v>
      </c>
      <c r="C46" s="55" t="s">
        <v>660</v>
      </c>
      <c r="D46" s="51">
        <v>0</v>
      </c>
      <c r="E46" s="51">
        <v>0</v>
      </c>
      <c r="F46" s="51">
        <f t="shared" si="11"/>
        <v>0</v>
      </c>
      <c r="G46" s="51">
        <v>0</v>
      </c>
      <c r="H46" s="52">
        <v>75</v>
      </c>
      <c r="I46" s="51">
        <f t="shared" si="12"/>
        <v>75</v>
      </c>
      <c r="J46" s="36">
        <f t="shared" si="13"/>
        <v>1</v>
      </c>
      <c r="K46" s="51">
        <v>0</v>
      </c>
    </row>
    <row r="47" spans="1:24" hidden="1" x14ac:dyDescent="0.2">
      <c r="A47" s="43" t="str">
        <f t="shared" si="10"/>
        <v>Hide</v>
      </c>
      <c r="B47" s="45">
        <v>48410</v>
      </c>
      <c r="C47" s="55" t="s">
        <v>442</v>
      </c>
      <c r="D47" s="51">
        <v>0</v>
      </c>
      <c r="E47" s="51">
        <v>0</v>
      </c>
      <c r="F47" s="51">
        <f t="shared" si="11"/>
        <v>0</v>
      </c>
      <c r="G47" s="51">
        <v>0</v>
      </c>
      <c r="H47" s="52">
        <v>0</v>
      </c>
      <c r="I47" s="51">
        <f t="shared" si="12"/>
        <v>0</v>
      </c>
      <c r="J47" s="36">
        <f t="shared" si="13"/>
        <v>0</v>
      </c>
      <c r="K47" s="51">
        <v>0</v>
      </c>
    </row>
    <row r="48" spans="1:24" x14ac:dyDescent="0.2">
      <c r="A48" s="43" t="str">
        <f t="shared" si="10"/>
        <v>Show</v>
      </c>
      <c r="B48" s="45">
        <v>48420</v>
      </c>
      <c r="C48" s="55" t="s">
        <v>443</v>
      </c>
      <c r="D48" s="51">
        <v>2</v>
      </c>
      <c r="E48" s="51">
        <v>0</v>
      </c>
      <c r="F48" s="51">
        <f t="shared" si="11"/>
        <v>-2</v>
      </c>
      <c r="G48" s="51">
        <v>0</v>
      </c>
      <c r="H48" s="52">
        <v>40.47</v>
      </c>
      <c r="I48" s="51">
        <f t="shared" si="12"/>
        <v>40.47</v>
      </c>
      <c r="J48" s="36">
        <f t="shared" si="13"/>
        <v>1</v>
      </c>
      <c r="K48" s="51">
        <v>25</v>
      </c>
    </row>
    <row r="49" spans="1:11" x14ac:dyDescent="0.2">
      <c r="A49" s="43" t="str">
        <f t="shared" si="10"/>
        <v>Show</v>
      </c>
      <c r="B49" s="45">
        <v>48610</v>
      </c>
      <c r="C49" s="55" t="s">
        <v>444</v>
      </c>
      <c r="D49" s="51">
        <v>2</v>
      </c>
      <c r="E49" s="51">
        <v>0</v>
      </c>
      <c r="F49" s="51">
        <f t="shared" si="11"/>
        <v>-2</v>
      </c>
      <c r="G49" s="51">
        <v>0</v>
      </c>
      <c r="H49" s="52">
        <v>0</v>
      </c>
      <c r="I49" s="51">
        <f t="shared" si="12"/>
        <v>0</v>
      </c>
      <c r="J49" s="36">
        <f t="shared" si="13"/>
        <v>0</v>
      </c>
      <c r="K49" s="51">
        <v>25</v>
      </c>
    </row>
    <row r="50" spans="1:11" hidden="1" x14ac:dyDescent="0.2">
      <c r="A50" s="43" t="str">
        <f t="shared" si="10"/>
        <v>Hide</v>
      </c>
      <c r="B50" s="45">
        <v>48710</v>
      </c>
      <c r="C50" s="55" t="s">
        <v>445</v>
      </c>
      <c r="D50" s="51">
        <v>0</v>
      </c>
      <c r="E50" s="51">
        <v>0</v>
      </c>
      <c r="F50" s="51">
        <f t="shared" si="11"/>
        <v>0</v>
      </c>
      <c r="G50" s="51">
        <v>0</v>
      </c>
      <c r="H50" s="52">
        <v>0</v>
      </c>
      <c r="I50" s="51">
        <f t="shared" si="12"/>
        <v>0</v>
      </c>
      <c r="J50" s="36">
        <f t="shared" si="13"/>
        <v>0</v>
      </c>
      <c r="K50" s="51">
        <v>0</v>
      </c>
    </row>
    <row r="51" spans="1:11" x14ac:dyDescent="0.2">
      <c r="B51" s="48" t="s">
        <v>20</v>
      </c>
      <c r="C51" s="48" t="s">
        <v>0</v>
      </c>
      <c r="D51" s="56">
        <f t="shared" ref="D51:I51" si="14">SUM(D45:D50)</f>
        <v>4</v>
      </c>
      <c r="E51" s="56">
        <f t="shared" si="14"/>
        <v>0</v>
      </c>
      <c r="F51" s="56">
        <f t="shared" si="14"/>
        <v>-4</v>
      </c>
      <c r="G51" s="56">
        <f t="shared" si="14"/>
        <v>0</v>
      </c>
      <c r="H51" s="57">
        <f t="shared" si="14"/>
        <v>115.47</v>
      </c>
      <c r="I51" s="56">
        <f t="shared" si="14"/>
        <v>115.47</v>
      </c>
      <c r="J51" s="35">
        <f t="shared" si="13"/>
        <v>1</v>
      </c>
      <c r="K51" s="56">
        <f>SUM(K45:K50)</f>
        <v>50</v>
      </c>
    </row>
    <row r="52" spans="1:11" x14ac:dyDescent="0.2">
      <c r="C52" s="45"/>
      <c r="D52" s="51"/>
      <c r="E52" s="51"/>
      <c r="F52" s="51"/>
      <c r="G52" s="51"/>
      <c r="H52" s="52"/>
      <c r="I52" s="51"/>
      <c r="J52" s="51"/>
      <c r="K52" s="51"/>
    </row>
    <row r="53" spans="1:11" x14ac:dyDescent="0.2">
      <c r="C53" s="58" t="s">
        <v>210</v>
      </c>
      <c r="D53" s="51"/>
      <c r="E53" s="51"/>
      <c r="F53" s="51"/>
      <c r="G53" s="51"/>
      <c r="H53" s="52"/>
      <c r="I53" s="51"/>
      <c r="J53" s="51"/>
      <c r="K53" s="51"/>
    </row>
    <row r="54" spans="1:11" hidden="1" x14ac:dyDescent="0.2">
      <c r="A54" s="43" t="str">
        <f t="shared" ref="A54:A59" si="15">IF(SUM(D54:K54)=0,"Hide","Show")</f>
        <v>Hide</v>
      </c>
      <c r="B54" s="45">
        <v>49200</v>
      </c>
      <c r="C54" s="55" t="s">
        <v>446</v>
      </c>
      <c r="D54" s="51">
        <v>0</v>
      </c>
      <c r="E54" s="51">
        <v>0</v>
      </c>
      <c r="F54" s="51">
        <f t="shared" ref="F54:F59" si="16">E54-D54</f>
        <v>0</v>
      </c>
      <c r="G54" s="51">
        <v>0</v>
      </c>
      <c r="H54" s="52">
        <v>0</v>
      </c>
      <c r="I54" s="51">
        <f t="shared" ref="I54:I59" si="17">H54-G54</f>
        <v>0</v>
      </c>
      <c r="J54" s="36">
        <f t="shared" ref="J54:J60" si="18">IF(H54=0, 0,I54/H54)</f>
        <v>0</v>
      </c>
      <c r="K54" s="51">
        <v>0</v>
      </c>
    </row>
    <row r="55" spans="1:11" x14ac:dyDescent="0.2">
      <c r="A55" s="43" t="str">
        <f t="shared" si="15"/>
        <v>Show</v>
      </c>
      <c r="B55" s="45">
        <v>49210</v>
      </c>
      <c r="C55" s="55" t="s">
        <v>447</v>
      </c>
      <c r="D55" s="51">
        <v>250</v>
      </c>
      <c r="E55" s="51">
        <v>0</v>
      </c>
      <c r="F55" s="51">
        <f t="shared" si="16"/>
        <v>-250</v>
      </c>
      <c r="G55" s="51">
        <v>2750</v>
      </c>
      <c r="H55" s="52">
        <v>2000</v>
      </c>
      <c r="I55" s="51">
        <f t="shared" si="17"/>
        <v>-750</v>
      </c>
      <c r="J55" s="36">
        <f t="shared" si="18"/>
        <v>-0.375</v>
      </c>
      <c r="K55" s="51">
        <v>3000</v>
      </c>
    </row>
    <row r="56" spans="1:11" hidden="1" x14ac:dyDescent="0.2">
      <c r="A56" s="43" t="str">
        <f t="shared" si="15"/>
        <v>Hide</v>
      </c>
      <c r="B56" s="45">
        <v>49310</v>
      </c>
      <c r="C56" s="55" t="s">
        <v>448</v>
      </c>
      <c r="D56" s="51">
        <v>0</v>
      </c>
      <c r="E56" s="51">
        <v>0</v>
      </c>
      <c r="F56" s="51">
        <f t="shared" si="16"/>
        <v>0</v>
      </c>
      <c r="G56" s="51">
        <v>0</v>
      </c>
      <c r="H56" s="52">
        <v>0</v>
      </c>
      <c r="I56" s="51">
        <f t="shared" si="17"/>
        <v>0</v>
      </c>
      <c r="J56" s="36">
        <f t="shared" si="18"/>
        <v>0</v>
      </c>
      <c r="K56" s="51">
        <v>0</v>
      </c>
    </row>
    <row r="57" spans="1:11" hidden="1" x14ac:dyDescent="0.2">
      <c r="A57" s="43" t="str">
        <f t="shared" si="15"/>
        <v>Hide</v>
      </c>
      <c r="B57" s="45">
        <v>49400</v>
      </c>
      <c r="C57" s="55" t="s">
        <v>449</v>
      </c>
      <c r="D57" s="51">
        <v>0</v>
      </c>
      <c r="E57" s="51">
        <v>0</v>
      </c>
      <c r="F57" s="51">
        <f t="shared" si="16"/>
        <v>0</v>
      </c>
      <c r="G57" s="51">
        <v>0</v>
      </c>
      <c r="H57" s="52">
        <v>0</v>
      </c>
      <c r="I57" s="51">
        <f t="shared" si="17"/>
        <v>0</v>
      </c>
      <c r="J57" s="36">
        <f t="shared" si="18"/>
        <v>0</v>
      </c>
      <c r="K57" s="51">
        <v>0</v>
      </c>
    </row>
    <row r="58" spans="1:11" x14ac:dyDescent="0.2">
      <c r="A58" s="43" t="str">
        <f t="shared" si="15"/>
        <v>Show</v>
      </c>
      <c r="B58" s="45">
        <v>49450</v>
      </c>
      <c r="C58" s="55" t="s">
        <v>450</v>
      </c>
      <c r="D58" s="51">
        <v>0</v>
      </c>
      <c r="E58" s="51">
        <v>0</v>
      </c>
      <c r="F58" s="51">
        <f t="shared" si="16"/>
        <v>0</v>
      </c>
      <c r="G58" s="51">
        <v>0</v>
      </c>
      <c r="H58" s="52">
        <v>97.5</v>
      </c>
      <c r="I58" s="51">
        <f t="shared" si="17"/>
        <v>97.5</v>
      </c>
      <c r="J58" s="36">
        <f t="shared" si="18"/>
        <v>1</v>
      </c>
      <c r="K58" s="51">
        <v>0</v>
      </c>
    </row>
    <row r="59" spans="1:11" hidden="1" x14ac:dyDescent="0.2">
      <c r="A59" s="43" t="str">
        <f t="shared" si="15"/>
        <v>Hide</v>
      </c>
      <c r="B59" s="45">
        <v>49600</v>
      </c>
      <c r="C59" s="55" t="s">
        <v>451</v>
      </c>
      <c r="D59" s="51">
        <v>0</v>
      </c>
      <c r="E59" s="51">
        <v>0</v>
      </c>
      <c r="F59" s="51">
        <f t="shared" si="16"/>
        <v>0</v>
      </c>
      <c r="G59" s="51">
        <v>0</v>
      </c>
      <c r="H59" s="52">
        <v>0</v>
      </c>
      <c r="I59" s="51">
        <f t="shared" si="17"/>
        <v>0</v>
      </c>
      <c r="J59" s="36">
        <f t="shared" si="18"/>
        <v>0</v>
      </c>
      <c r="K59" s="51">
        <v>0</v>
      </c>
    </row>
    <row r="60" spans="1:11" x14ac:dyDescent="0.2">
      <c r="B60" s="48" t="s">
        <v>20</v>
      </c>
      <c r="C60" s="48" t="s">
        <v>0</v>
      </c>
      <c r="D60" s="56">
        <f t="shared" ref="D60:I60" si="19">SUM(D54:D59)</f>
        <v>250</v>
      </c>
      <c r="E60" s="56">
        <f t="shared" si="19"/>
        <v>0</v>
      </c>
      <c r="F60" s="56">
        <f t="shared" si="19"/>
        <v>-250</v>
      </c>
      <c r="G60" s="56">
        <f t="shared" si="19"/>
        <v>2750</v>
      </c>
      <c r="H60" s="57">
        <f t="shared" si="19"/>
        <v>2097.5</v>
      </c>
      <c r="I60" s="56">
        <f t="shared" si="19"/>
        <v>-652.5</v>
      </c>
      <c r="J60" s="35">
        <f t="shared" si="18"/>
        <v>-0.31108462455303931</v>
      </c>
      <c r="K60" s="56">
        <f>SUM(K54:K59)</f>
        <v>3000</v>
      </c>
    </row>
    <row r="61" spans="1:11" x14ac:dyDescent="0.2">
      <c r="B61" s="48"/>
      <c r="C61" s="48"/>
      <c r="D61" s="49"/>
      <c r="E61" s="49"/>
      <c r="F61" s="49"/>
      <c r="G61" s="49"/>
      <c r="H61" s="50"/>
      <c r="I61" s="49"/>
      <c r="J61" s="41"/>
      <c r="K61" s="49"/>
    </row>
    <row r="62" spans="1:11" x14ac:dyDescent="0.2">
      <c r="B62" s="48"/>
      <c r="C62" s="58" t="s">
        <v>211</v>
      </c>
      <c r="D62" s="49"/>
      <c r="E62" s="49"/>
      <c r="F62" s="49"/>
      <c r="G62" s="49"/>
      <c r="H62" s="50"/>
      <c r="I62" s="49"/>
      <c r="J62" s="41"/>
      <c r="K62" s="49"/>
    </row>
    <row r="63" spans="1:11" hidden="1" x14ac:dyDescent="0.2">
      <c r="A63" s="43" t="str">
        <f>IF(SUM(D63:K63)=0,"Hide","Show")</f>
        <v>Hide</v>
      </c>
      <c r="B63" s="45">
        <v>52100</v>
      </c>
      <c r="C63" s="55" t="s">
        <v>452</v>
      </c>
      <c r="D63" s="51">
        <v>0</v>
      </c>
      <c r="E63" s="51">
        <v>0</v>
      </c>
      <c r="F63" s="51">
        <f>E63-D63</f>
        <v>0</v>
      </c>
      <c r="G63" s="51">
        <v>0</v>
      </c>
      <c r="H63" s="52">
        <v>0</v>
      </c>
      <c r="I63" s="51">
        <f>H63-G63</f>
        <v>0</v>
      </c>
      <c r="J63" s="36">
        <f t="shared" ref="J63:J68" si="20">IF(H63=0, 0,I63/H63)</f>
        <v>0</v>
      </c>
      <c r="K63" s="51">
        <v>0</v>
      </c>
    </row>
    <row r="64" spans="1:11" hidden="1" x14ac:dyDescent="0.2">
      <c r="A64" s="43" t="str">
        <f>IF(SUM(D64:K64)=0,"Hide","Show")</f>
        <v>Hide</v>
      </c>
      <c r="B64" s="45">
        <v>52200</v>
      </c>
      <c r="C64" s="55" t="s">
        <v>453</v>
      </c>
      <c r="D64" s="51">
        <v>0</v>
      </c>
      <c r="E64" s="51">
        <v>0</v>
      </c>
      <c r="F64" s="51">
        <f>E64-D64</f>
        <v>0</v>
      </c>
      <c r="G64" s="51">
        <v>0</v>
      </c>
      <c r="H64" s="52">
        <v>0</v>
      </c>
      <c r="I64" s="51">
        <f>H64-G64</f>
        <v>0</v>
      </c>
      <c r="J64" s="36">
        <f t="shared" si="20"/>
        <v>0</v>
      </c>
      <c r="K64" s="51">
        <v>0</v>
      </c>
    </row>
    <row r="65" spans="1:11" hidden="1" x14ac:dyDescent="0.2">
      <c r="A65" s="43" t="str">
        <f>IF(SUM(D65:K65)=0,"Hide","Show")</f>
        <v>Hide</v>
      </c>
      <c r="B65" s="45">
        <v>52300</v>
      </c>
      <c r="C65" s="55" t="s">
        <v>454</v>
      </c>
      <c r="D65" s="51">
        <v>0</v>
      </c>
      <c r="E65" s="51">
        <v>0</v>
      </c>
      <c r="F65" s="51">
        <f>E65-D65</f>
        <v>0</v>
      </c>
      <c r="G65" s="51">
        <v>0</v>
      </c>
      <c r="H65" s="52">
        <v>0</v>
      </c>
      <c r="I65" s="51">
        <f>H65-G65</f>
        <v>0</v>
      </c>
      <c r="J65" s="36">
        <f t="shared" si="20"/>
        <v>0</v>
      </c>
      <c r="K65" s="51">
        <v>0</v>
      </c>
    </row>
    <row r="66" spans="1:11" hidden="1" x14ac:dyDescent="0.2">
      <c r="A66" s="43" t="str">
        <f>IF(SUM(D66:K66)=0,"Hide","Show")</f>
        <v>Hide</v>
      </c>
      <c r="B66" s="45">
        <v>52400</v>
      </c>
      <c r="C66" s="55" t="s">
        <v>455</v>
      </c>
      <c r="D66" s="51">
        <v>0</v>
      </c>
      <c r="E66" s="51">
        <v>0</v>
      </c>
      <c r="F66" s="51">
        <f>E66-D66</f>
        <v>0</v>
      </c>
      <c r="G66" s="51">
        <v>0</v>
      </c>
      <c r="H66" s="52">
        <v>0</v>
      </c>
      <c r="I66" s="51">
        <f>H66-G66</f>
        <v>0</v>
      </c>
      <c r="J66" s="36">
        <f t="shared" si="20"/>
        <v>0</v>
      </c>
      <c r="K66" s="51">
        <v>0</v>
      </c>
    </row>
    <row r="67" spans="1:11" hidden="1" x14ac:dyDescent="0.2">
      <c r="A67" s="43" t="str">
        <f>IF(SUM(D67:K67)=0,"Hide","Show")</f>
        <v>Hide</v>
      </c>
      <c r="B67" s="45">
        <v>52500</v>
      </c>
      <c r="C67" s="55" t="s">
        <v>456</v>
      </c>
      <c r="D67" s="51">
        <v>0</v>
      </c>
      <c r="E67" s="51">
        <v>0</v>
      </c>
      <c r="F67" s="51">
        <f>E67-D67</f>
        <v>0</v>
      </c>
      <c r="G67" s="51">
        <v>0</v>
      </c>
      <c r="H67" s="52">
        <v>0</v>
      </c>
      <c r="I67" s="51">
        <f>H67-G67</f>
        <v>0</v>
      </c>
      <c r="J67" s="36">
        <f t="shared" si="20"/>
        <v>0</v>
      </c>
      <c r="K67" s="51">
        <v>0</v>
      </c>
    </row>
    <row r="68" spans="1:11" x14ac:dyDescent="0.2">
      <c r="B68" s="48"/>
      <c r="C68" s="48" t="s">
        <v>0</v>
      </c>
      <c r="D68" s="56">
        <f t="shared" ref="D68:I68" si="21">SUM(D63:D67)</f>
        <v>0</v>
      </c>
      <c r="E68" s="56">
        <f t="shared" si="21"/>
        <v>0</v>
      </c>
      <c r="F68" s="56">
        <f t="shared" si="21"/>
        <v>0</v>
      </c>
      <c r="G68" s="56">
        <f t="shared" si="21"/>
        <v>0</v>
      </c>
      <c r="H68" s="57">
        <f t="shared" si="21"/>
        <v>0</v>
      </c>
      <c r="I68" s="56">
        <f t="shared" si="21"/>
        <v>0</v>
      </c>
      <c r="J68" s="35">
        <f t="shared" si="20"/>
        <v>0</v>
      </c>
      <c r="K68" s="56">
        <f>SUM(K63:K67)</f>
        <v>0</v>
      </c>
    </row>
    <row r="69" spans="1:11" x14ac:dyDescent="0.2">
      <c r="B69" s="48"/>
      <c r="C69" s="48"/>
      <c r="D69" s="49"/>
      <c r="E69" s="49"/>
      <c r="F69" s="49"/>
      <c r="G69" s="49"/>
      <c r="H69" s="50"/>
      <c r="I69" s="49"/>
      <c r="J69" s="41"/>
      <c r="K69" s="49"/>
    </row>
    <row r="70" spans="1:11" x14ac:dyDescent="0.2">
      <c r="B70" s="48"/>
      <c r="C70" s="58" t="s">
        <v>212</v>
      </c>
      <c r="D70" s="49"/>
      <c r="E70" s="49"/>
      <c r="F70" s="49"/>
      <c r="G70" s="49"/>
      <c r="H70" s="50"/>
      <c r="I70" s="49"/>
      <c r="J70" s="41"/>
      <c r="K70" s="49"/>
    </row>
    <row r="71" spans="1:11" hidden="1" x14ac:dyDescent="0.2">
      <c r="A71" s="43" t="str">
        <f t="shared" ref="A71:A76" si="22">IF(SUM(D71:K71)=0,"Hide","Show")</f>
        <v>Hide</v>
      </c>
      <c r="B71" s="45">
        <v>53100</v>
      </c>
      <c r="C71" s="55" t="s">
        <v>457</v>
      </c>
      <c r="D71" s="51">
        <v>0</v>
      </c>
      <c r="E71" s="51">
        <v>0</v>
      </c>
      <c r="F71" s="51">
        <f t="shared" ref="F71:F76" si="23">E71-D71</f>
        <v>0</v>
      </c>
      <c r="G71" s="51">
        <v>0</v>
      </c>
      <c r="H71" s="52">
        <v>0</v>
      </c>
      <c r="I71" s="51">
        <f t="shared" ref="I71:I76" si="24">H71-G71</f>
        <v>0</v>
      </c>
      <c r="J71" s="36">
        <f t="shared" ref="J71:J77" si="25">IF(H71=0, 0,I71/H71)</f>
        <v>0</v>
      </c>
      <c r="K71" s="51">
        <v>0</v>
      </c>
    </row>
    <row r="72" spans="1:11" hidden="1" x14ac:dyDescent="0.2">
      <c r="A72" s="43" t="str">
        <f t="shared" si="22"/>
        <v>Hide</v>
      </c>
      <c r="B72" s="45">
        <v>53110</v>
      </c>
      <c r="C72" s="55" t="s">
        <v>458</v>
      </c>
      <c r="D72" s="51">
        <v>0</v>
      </c>
      <c r="E72" s="51">
        <v>0</v>
      </c>
      <c r="F72" s="51">
        <f t="shared" si="23"/>
        <v>0</v>
      </c>
      <c r="G72" s="51">
        <v>0</v>
      </c>
      <c r="H72" s="52">
        <v>0</v>
      </c>
      <c r="I72" s="51">
        <f t="shared" si="24"/>
        <v>0</v>
      </c>
      <c r="J72" s="36">
        <f t="shared" si="25"/>
        <v>0</v>
      </c>
      <c r="K72" s="51">
        <v>0</v>
      </c>
    </row>
    <row r="73" spans="1:11" hidden="1" x14ac:dyDescent="0.2">
      <c r="A73" s="43" t="str">
        <f t="shared" si="22"/>
        <v>Hide</v>
      </c>
      <c r="B73" s="45">
        <v>53120</v>
      </c>
      <c r="C73" s="55" t="s">
        <v>459</v>
      </c>
      <c r="D73" s="51">
        <v>0</v>
      </c>
      <c r="E73" s="51">
        <v>0</v>
      </c>
      <c r="F73" s="51">
        <f t="shared" si="23"/>
        <v>0</v>
      </c>
      <c r="G73" s="51">
        <v>0</v>
      </c>
      <c r="H73" s="52">
        <v>0</v>
      </c>
      <c r="I73" s="51">
        <f t="shared" si="24"/>
        <v>0</v>
      </c>
      <c r="J73" s="36">
        <f t="shared" si="25"/>
        <v>0</v>
      </c>
      <c r="K73" s="51">
        <v>0</v>
      </c>
    </row>
    <row r="74" spans="1:11" hidden="1" x14ac:dyDescent="0.2">
      <c r="A74" s="43" t="str">
        <f t="shared" si="22"/>
        <v>Hide</v>
      </c>
      <c r="B74" s="45">
        <v>53130</v>
      </c>
      <c r="C74" s="55" t="s">
        <v>460</v>
      </c>
      <c r="D74" s="51">
        <v>0</v>
      </c>
      <c r="E74" s="51">
        <v>0</v>
      </c>
      <c r="F74" s="51">
        <f t="shared" si="23"/>
        <v>0</v>
      </c>
      <c r="G74" s="51">
        <v>0</v>
      </c>
      <c r="H74" s="52">
        <v>0</v>
      </c>
      <c r="I74" s="51">
        <f t="shared" si="24"/>
        <v>0</v>
      </c>
      <c r="J74" s="36">
        <f t="shared" si="25"/>
        <v>0</v>
      </c>
      <c r="K74" s="51">
        <v>0</v>
      </c>
    </row>
    <row r="75" spans="1:11" hidden="1" x14ac:dyDescent="0.2">
      <c r="A75" s="43" t="str">
        <f t="shared" si="22"/>
        <v>Hide</v>
      </c>
      <c r="B75" s="45">
        <v>53150</v>
      </c>
      <c r="C75" s="55" t="s">
        <v>461</v>
      </c>
      <c r="D75" s="51">
        <v>0</v>
      </c>
      <c r="E75" s="51">
        <v>0</v>
      </c>
      <c r="F75" s="51">
        <f t="shared" si="23"/>
        <v>0</v>
      </c>
      <c r="G75" s="51">
        <v>0</v>
      </c>
      <c r="H75" s="52">
        <v>0</v>
      </c>
      <c r="I75" s="51">
        <f t="shared" si="24"/>
        <v>0</v>
      </c>
      <c r="J75" s="36">
        <f t="shared" si="25"/>
        <v>0</v>
      </c>
      <c r="K75" s="51">
        <v>0</v>
      </c>
    </row>
    <row r="76" spans="1:11" hidden="1" x14ac:dyDescent="0.2">
      <c r="A76" s="43" t="str">
        <f t="shared" si="22"/>
        <v>Hide</v>
      </c>
      <c r="B76" s="45">
        <v>53500</v>
      </c>
      <c r="C76" s="55" t="s">
        <v>462</v>
      </c>
      <c r="D76" s="51">
        <v>0</v>
      </c>
      <c r="E76" s="51">
        <v>0</v>
      </c>
      <c r="F76" s="51">
        <f t="shared" si="23"/>
        <v>0</v>
      </c>
      <c r="G76" s="51">
        <v>0</v>
      </c>
      <c r="H76" s="52">
        <v>0</v>
      </c>
      <c r="I76" s="51">
        <f t="shared" si="24"/>
        <v>0</v>
      </c>
      <c r="J76" s="36">
        <f t="shared" si="25"/>
        <v>0</v>
      </c>
      <c r="K76" s="51">
        <v>0</v>
      </c>
    </row>
    <row r="77" spans="1:11" x14ac:dyDescent="0.2">
      <c r="B77" s="48"/>
      <c r="C77" s="48" t="s">
        <v>0</v>
      </c>
      <c r="D77" s="56">
        <f t="shared" ref="D77:I77" si="26">SUM(D71:D76)</f>
        <v>0</v>
      </c>
      <c r="E77" s="56">
        <f t="shared" si="26"/>
        <v>0</v>
      </c>
      <c r="F77" s="56">
        <f t="shared" si="26"/>
        <v>0</v>
      </c>
      <c r="G77" s="56">
        <f t="shared" si="26"/>
        <v>0</v>
      </c>
      <c r="H77" s="57">
        <f t="shared" si="26"/>
        <v>0</v>
      </c>
      <c r="I77" s="56">
        <f t="shared" si="26"/>
        <v>0</v>
      </c>
      <c r="J77" s="35">
        <f t="shared" si="25"/>
        <v>0</v>
      </c>
      <c r="K77" s="56">
        <f>SUM(K71:K76)</f>
        <v>0</v>
      </c>
    </row>
    <row r="78" spans="1:11" x14ac:dyDescent="0.2">
      <c r="C78" s="45"/>
      <c r="D78" s="51"/>
      <c r="E78" s="51"/>
      <c r="F78" s="51"/>
      <c r="G78" s="51"/>
      <c r="H78" s="52"/>
      <c r="I78" s="51"/>
      <c r="J78" s="51"/>
      <c r="K78" s="51"/>
    </row>
    <row r="79" spans="1:11" x14ac:dyDescent="0.2">
      <c r="C79" s="58" t="s">
        <v>147</v>
      </c>
      <c r="D79" s="51"/>
      <c r="E79" s="51"/>
      <c r="F79" s="51"/>
      <c r="G79" s="51"/>
      <c r="H79" s="52"/>
      <c r="I79" s="51"/>
      <c r="J79" s="51"/>
      <c r="K79" s="51"/>
    </row>
    <row r="80" spans="1:11" hidden="1" x14ac:dyDescent="0.2">
      <c r="A80" s="43" t="str">
        <f>IF(SUM(D80:K80)=0,"Hide","Show")</f>
        <v>Hide</v>
      </c>
      <c r="B80" s="45">
        <v>55100</v>
      </c>
      <c r="C80" s="55" t="s">
        <v>463</v>
      </c>
      <c r="D80" s="51">
        <v>0</v>
      </c>
      <c r="E80" s="51">
        <v>0</v>
      </c>
      <c r="F80" s="51">
        <f>E80-D80</f>
        <v>0</v>
      </c>
      <c r="G80" s="51">
        <v>0</v>
      </c>
      <c r="H80" s="52">
        <v>0</v>
      </c>
      <c r="I80" s="51">
        <f>H80-G80</f>
        <v>0</v>
      </c>
      <c r="J80" s="36">
        <f>IF(H80=0, 0,I80/H80)</f>
        <v>0</v>
      </c>
      <c r="K80" s="51">
        <v>0</v>
      </c>
    </row>
    <row r="81" spans="2:11" x14ac:dyDescent="0.2">
      <c r="B81" s="48"/>
      <c r="C81" s="48" t="s">
        <v>0</v>
      </c>
      <c r="D81" s="56">
        <f t="shared" ref="D81:I81" si="27">SUM(D80:D80)</f>
        <v>0</v>
      </c>
      <c r="E81" s="56">
        <f t="shared" si="27"/>
        <v>0</v>
      </c>
      <c r="F81" s="56">
        <f t="shared" si="27"/>
        <v>0</v>
      </c>
      <c r="G81" s="56">
        <f t="shared" si="27"/>
        <v>0</v>
      </c>
      <c r="H81" s="57">
        <f t="shared" si="27"/>
        <v>0</v>
      </c>
      <c r="I81" s="56">
        <f t="shared" si="27"/>
        <v>0</v>
      </c>
      <c r="J81" s="35">
        <f>IF(H81=0, 0,I81/H81)</f>
        <v>0</v>
      </c>
      <c r="K81" s="56">
        <f>SUM(K80:K80)</f>
        <v>0</v>
      </c>
    </row>
    <row r="82" spans="2:11" x14ac:dyDescent="0.2">
      <c r="C82" s="55"/>
      <c r="D82" s="51"/>
      <c r="E82" s="51"/>
      <c r="F82" s="51"/>
      <c r="G82" s="51"/>
      <c r="H82" s="52"/>
      <c r="I82" s="51"/>
      <c r="J82" s="51"/>
      <c r="K82" s="51"/>
    </row>
    <row r="83" spans="2:11" x14ac:dyDescent="0.2">
      <c r="C83" s="45"/>
      <c r="D83" s="51"/>
      <c r="E83" s="51"/>
      <c r="F83" s="51"/>
      <c r="G83" s="51"/>
      <c r="H83" s="52"/>
      <c r="I83" s="51"/>
      <c r="J83" s="51"/>
      <c r="K83" s="51"/>
    </row>
    <row r="84" spans="2:11" x14ac:dyDescent="0.2">
      <c r="B84" s="48"/>
      <c r="C84" s="48" t="s">
        <v>12</v>
      </c>
      <c r="D84" s="53">
        <f t="shared" ref="D84:I84" si="28">SUM(D42,D51,D60,D68,D77,D81)</f>
        <v>283</v>
      </c>
      <c r="E84" s="53">
        <f t="shared" si="28"/>
        <v>0</v>
      </c>
      <c r="F84" s="53">
        <f t="shared" si="28"/>
        <v>-283</v>
      </c>
      <c r="G84" s="53">
        <f t="shared" si="28"/>
        <v>3069</v>
      </c>
      <c r="H84" s="54">
        <f t="shared" si="28"/>
        <v>2613.2799999999997</v>
      </c>
      <c r="I84" s="53">
        <f t="shared" si="28"/>
        <v>-455.72</v>
      </c>
      <c r="J84" s="34">
        <f>IF(H84=0, 0,I84/H84)</f>
        <v>-0.17438621196350948</v>
      </c>
      <c r="K84" s="53">
        <f>SUM(K42,K51,K60,K68,K77,K81)</f>
        <v>3400</v>
      </c>
    </row>
    <row r="85" spans="2:11" x14ac:dyDescent="0.2">
      <c r="C85" s="45"/>
      <c r="D85" s="51"/>
      <c r="E85" s="51"/>
      <c r="F85" s="51"/>
      <c r="G85" s="51"/>
      <c r="H85" s="52"/>
      <c r="I85" s="51"/>
      <c r="J85" s="51"/>
      <c r="K85" s="51"/>
    </row>
    <row r="86" spans="2:11" x14ac:dyDescent="0.2">
      <c r="B86" s="48"/>
      <c r="C86" s="48" t="s">
        <v>16</v>
      </c>
      <c r="D86" s="49"/>
      <c r="E86" s="49"/>
      <c r="F86" s="49"/>
      <c r="G86" s="49"/>
      <c r="H86" s="50"/>
      <c r="I86" s="49"/>
      <c r="J86" s="49"/>
      <c r="K86" s="49"/>
    </row>
    <row r="87" spans="2:11" ht="13.15" thickBot="1" x14ac:dyDescent="0.25">
      <c r="B87" s="48"/>
      <c r="C87" s="48" t="s">
        <v>17</v>
      </c>
      <c r="D87" s="46">
        <f t="shared" ref="D87:I87" si="29">D30-D84</f>
        <v>1300</v>
      </c>
      <c r="E87" s="46">
        <f t="shared" si="29"/>
        <v>39.81</v>
      </c>
      <c r="F87" s="46">
        <f t="shared" si="29"/>
        <v>-1260.19</v>
      </c>
      <c r="G87" s="46">
        <f t="shared" si="29"/>
        <v>14344</v>
      </c>
      <c r="H87" s="47">
        <f t="shared" si="29"/>
        <v>20736.34</v>
      </c>
      <c r="I87" s="46">
        <f t="shared" si="29"/>
        <v>6392.3399999999992</v>
      </c>
      <c r="J87" s="33">
        <f>IF(H87=0, 0,I87/H87)</f>
        <v>0.30826751490378723</v>
      </c>
      <c r="K87" s="46">
        <f>K30-K84</f>
        <v>15600</v>
      </c>
    </row>
    <row r="88" spans="2:11" ht="13.15" thickTop="1" x14ac:dyDescent="0.2"/>
  </sheetData>
  <pageMargins left="0.7" right="0.7" top="0.75" bottom="0.75" header="0.3" footer="0.3"/>
  <pageSetup paperSize="9" scale="5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008AD-17B6-4C50-9C0B-5F7B523456C0}">
  <sheetPr>
    <pageSetUpPr fitToPage="1"/>
  </sheetPr>
  <dimension ref="A1:X88"/>
  <sheetViews>
    <sheetView workbookViewId="0">
      <pane xSplit="3" ySplit="19" topLeftCell="D53" activePane="bottomRight" state="frozen"/>
      <selection activeCell="C2" sqref="C2"/>
      <selection pane="topRight" activeCell="D2" sqref="D2"/>
      <selection pane="bottomLeft" activeCell="C148" sqref="C148"/>
      <selection pane="bottomRight" activeCell="M44" sqref="M44"/>
    </sheetView>
  </sheetViews>
  <sheetFormatPr defaultRowHeight="12.55" x14ac:dyDescent="0.2"/>
  <cols>
    <col min="1" max="1" width="16.6640625" style="43" hidden="1" customWidth="1"/>
    <col min="2" max="2" width="11.88671875" style="45" hidden="1" customWidth="1"/>
    <col min="3" max="3" width="36.21875" style="44" bestFit="1" customWidth="1"/>
    <col min="4" max="11" width="12.6640625" style="43" customWidth="1"/>
    <col min="12" max="16384" width="8.88671875" style="43"/>
  </cols>
  <sheetData>
    <row r="1" spans="1:11" hidden="1" x14ac:dyDescent="0.2">
      <c r="A1" s="43" t="s">
        <v>901</v>
      </c>
      <c r="B1" s="45" t="s">
        <v>18</v>
      </c>
      <c r="C1" s="44" t="s">
        <v>19</v>
      </c>
      <c r="D1" s="68"/>
      <c r="E1" s="68"/>
      <c r="F1" s="68"/>
      <c r="G1" s="68"/>
      <c r="H1" s="68"/>
      <c r="I1" s="68"/>
      <c r="J1" s="68"/>
      <c r="K1" s="68"/>
    </row>
    <row r="2" spans="1:11" x14ac:dyDescent="0.2">
      <c r="C2" s="45"/>
      <c r="D2" s="51"/>
      <c r="E2" s="51"/>
      <c r="F2" s="51"/>
      <c r="G2" s="65" t="s">
        <v>205</v>
      </c>
      <c r="H2" s="51"/>
      <c r="I2" s="51"/>
      <c r="J2" s="51"/>
      <c r="K2" s="51"/>
    </row>
    <row r="3" spans="1:11" x14ac:dyDescent="0.2">
      <c r="C3" s="45"/>
      <c r="D3" s="51"/>
      <c r="E3" s="51"/>
      <c r="F3" s="51"/>
      <c r="G3" s="65" t="s">
        <v>13</v>
      </c>
      <c r="H3" s="51"/>
      <c r="I3" s="51"/>
      <c r="J3" s="51"/>
      <c r="K3" s="51"/>
    </row>
    <row r="4" spans="1:11" x14ac:dyDescent="0.2">
      <c r="C4" s="45"/>
      <c r="D4" s="51"/>
      <c r="E4" s="51"/>
      <c r="F4" s="51"/>
      <c r="G4" s="67" t="str">
        <f>B8</f>
        <v>2020/11/30</v>
      </c>
      <c r="H4" s="49"/>
      <c r="I4" s="51"/>
      <c r="J4" s="51"/>
      <c r="K4" s="51"/>
    </row>
    <row r="5" spans="1:11" hidden="1" x14ac:dyDescent="0.2">
      <c r="A5" s="43" t="s">
        <v>18</v>
      </c>
      <c r="B5" s="45" t="s">
        <v>22</v>
      </c>
      <c r="C5" s="45"/>
      <c r="D5" s="51"/>
      <c r="E5" s="51"/>
      <c r="F5" s="51"/>
      <c r="G5" s="65"/>
      <c r="H5" s="49"/>
      <c r="I5" s="51"/>
      <c r="J5" s="51"/>
      <c r="K5" s="51"/>
    </row>
    <row r="6" spans="1:11" hidden="1" x14ac:dyDescent="0.2">
      <c r="A6" s="43" t="s">
        <v>18</v>
      </c>
      <c r="B6" s="66" t="str">
        <f>Option!$D$6</f>
        <v>2020/11/01</v>
      </c>
      <c r="C6" s="45"/>
      <c r="D6" s="51"/>
      <c r="E6" s="51"/>
      <c r="F6" s="51"/>
      <c r="G6" s="65"/>
      <c r="H6" s="49"/>
      <c r="I6" s="51"/>
      <c r="J6" s="51"/>
      <c r="K6" s="51"/>
    </row>
    <row r="7" spans="1:11" hidden="1" x14ac:dyDescent="0.2">
      <c r="A7" s="43" t="s">
        <v>18</v>
      </c>
      <c r="B7" s="45" t="s">
        <v>23</v>
      </c>
      <c r="C7" s="45"/>
      <c r="D7" s="51"/>
      <c r="E7" s="51"/>
      <c r="F7" s="51"/>
      <c r="G7" s="65"/>
      <c r="H7" s="49"/>
      <c r="I7" s="51"/>
      <c r="J7" s="51"/>
      <c r="K7" s="51"/>
    </row>
    <row r="8" spans="1:11" hidden="1" x14ac:dyDescent="0.2">
      <c r="A8" s="43" t="s">
        <v>18</v>
      </c>
      <c r="B8" s="66" t="str">
        <f>Option!$D$7</f>
        <v>2020/11/30</v>
      </c>
      <c r="C8" s="45"/>
      <c r="D8" s="51"/>
      <c r="E8" s="51"/>
      <c r="F8" s="51"/>
      <c r="G8" s="65"/>
      <c r="H8" s="51"/>
      <c r="I8" s="51"/>
      <c r="J8" s="51"/>
      <c r="K8" s="51"/>
    </row>
    <row r="9" spans="1:11" hidden="1" x14ac:dyDescent="0.2">
      <c r="A9" s="43" t="s">
        <v>18</v>
      </c>
      <c r="B9" s="45" t="s">
        <v>24</v>
      </c>
      <c r="C9" s="45"/>
      <c r="D9" s="51"/>
      <c r="E9" s="51"/>
      <c r="F9" s="51"/>
      <c r="G9" s="65"/>
      <c r="H9" s="51"/>
      <c r="I9" s="51"/>
      <c r="J9" s="51"/>
      <c r="K9" s="51"/>
    </row>
    <row r="10" spans="1:11" hidden="1" x14ac:dyDescent="0.2">
      <c r="A10" s="43" t="s">
        <v>18</v>
      </c>
      <c r="B10" s="66" t="str">
        <f>Option!$D$8</f>
        <v>2020/01/01</v>
      </c>
      <c r="C10" s="45"/>
      <c r="D10" s="51"/>
      <c r="E10" s="51"/>
      <c r="F10" s="51"/>
      <c r="G10" s="65"/>
      <c r="H10" s="51"/>
      <c r="I10" s="51"/>
      <c r="J10" s="51"/>
      <c r="K10" s="51"/>
    </row>
    <row r="11" spans="1:11" hidden="1" x14ac:dyDescent="0.2">
      <c r="A11" s="43" t="s">
        <v>18</v>
      </c>
      <c r="B11" s="45" t="s">
        <v>25</v>
      </c>
      <c r="C11" s="45"/>
      <c r="D11" s="51"/>
      <c r="E11" s="51"/>
      <c r="F11" s="51"/>
      <c r="G11" s="65"/>
      <c r="H11" s="51"/>
      <c r="I11" s="51"/>
      <c r="J11" s="51"/>
      <c r="K11" s="51"/>
    </row>
    <row r="12" spans="1:11" ht="11.3" hidden="1" customHeight="1" x14ac:dyDescent="0.2">
      <c r="A12" s="43" t="s">
        <v>18</v>
      </c>
      <c r="B12" s="66">
        <f>EOMONTH(B10,11)</f>
        <v>44196</v>
      </c>
      <c r="C12" s="45"/>
      <c r="D12" s="51"/>
      <c r="E12" s="51"/>
      <c r="F12" s="51"/>
      <c r="G12" s="65"/>
      <c r="H12" s="51"/>
      <c r="I12" s="51"/>
      <c r="J12" s="51"/>
      <c r="K12" s="51"/>
    </row>
    <row r="13" spans="1:11" ht="11.3" hidden="1" customHeight="1" x14ac:dyDescent="0.2">
      <c r="A13" s="43" t="s">
        <v>18</v>
      </c>
      <c r="B13" s="66" t="s">
        <v>26</v>
      </c>
      <c r="C13" s="45"/>
      <c r="D13" s="51"/>
      <c r="E13" s="51"/>
      <c r="F13" s="51"/>
      <c r="G13" s="65"/>
      <c r="H13" s="51"/>
      <c r="I13" s="51"/>
      <c r="J13" s="51"/>
      <c r="K13" s="51"/>
    </row>
    <row r="14" spans="1:11" ht="11.3" hidden="1" customHeight="1" x14ac:dyDescent="0.2">
      <c r="A14" s="43" t="s">
        <v>18</v>
      </c>
      <c r="B14" s="44" t="str">
        <f>"2200"</f>
        <v>2200</v>
      </c>
      <c r="C14" s="45"/>
      <c r="D14" s="51"/>
      <c r="E14" s="51"/>
      <c r="F14" s="51"/>
      <c r="G14" s="65"/>
      <c r="H14" s="51"/>
      <c r="I14" s="51"/>
      <c r="J14" s="51"/>
      <c r="K14" s="51"/>
    </row>
    <row r="15" spans="1:11" ht="11.3" hidden="1" customHeight="1" x14ac:dyDescent="0.2">
      <c r="A15" s="43" t="s">
        <v>18</v>
      </c>
      <c r="B15" s="44" t="str">
        <f>Option!D9</f>
        <v>2020</v>
      </c>
      <c r="E15" s="51"/>
      <c r="F15" s="51"/>
      <c r="G15" s="65"/>
      <c r="H15" s="51"/>
      <c r="I15" s="51"/>
      <c r="J15" s="51"/>
      <c r="K15" s="51"/>
    </row>
    <row r="16" spans="1:11" ht="11.3" customHeight="1" x14ac:dyDescent="0.2">
      <c r="C16" s="49" t="s">
        <v>919</v>
      </c>
      <c r="D16" s="51"/>
      <c r="E16" s="51"/>
      <c r="F16" s="51"/>
      <c r="G16" s="65"/>
      <c r="H16" s="51"/>
      <c r="I16" s="51"/>
      <c r="J16" s="51"/>
      <c r="K16" s="51"/>
    </row>
    <row r="17" spans="1:19" ht="11.3" customHeight="1" x14ac:dyDescent="0.2">
      <c r="B17" s="66"/>
      <c r="C17" s="45"/>
      <c r="D17" s="51"/>
      <c r="E17" s="51"/>
      <c r="F17" s="51"/>
      <c r="G17" s="65"/>
      <c r="H17" s="51"/>
      <c r="I17" s="51"/>
      <c r="J17" s="51"/>
      <c r="K17" s="51"/>
    </row>
    <row r="18" spans="1:19" x14ac:dyDescent="0.2">
      <c r="A18" s="43" t="s">
        <v>21</v>
      </c>
      <c r="C18" s="45"/>
      <c r="D18" s="63" t="s">
        <v>1</v>
      </c>
      <c r="E18" s="63" t="s">
        <v>1</v>
      </c>
      <c r="F18" s="63" t="s">
        <v>2</v>
      </c>
      <c r="G18" s="63" t="s">
        <v>3</v>
      </c>
      <c r="H18" s="64" t="s">
        <v>4</v>
      </c>
      <c r="I18" s="63" t="s">
        <v>2</v>
      </c>
      <c r="J18" s="63" t="s">
        <v>5</v>
      </c>
      <c r="K18" s="63" t="s">
        <v>6</v>
      </c>
    </row>
    <row r="19" spans="1:19" x14ac:dyDescent="0.2">
      <c r="C19" s="45"/>
      <c r="D19" s="63" t="s">
        <v>7</v>
      </c>
      <c r="E19" s="63" t="s">
        <v>8</v>
      </c>
      <c r="F19" s="63" t="s">
        <v>9</v>
      </c>
      <c r="G19" s="63" t="s">
        <v>10</v>
      </c>
      <c r="H19" s="64" t="s">
        <v>8</v>
      </c>
      <c r="I19" s="63" t="s">
        <v>9</v>
      </c>
      <c r="J19" s="63" t="s">
        <v>11</v>
      </c>
      <c r="K19" s="63" t="s">
        <v>7</v>
      </c>
    </row>
    <row r="20" spans="1:19" x14ac:dyDescent="0.2">
      <c r="C20" s="58" t="s">
        <v>14</v>
      </c>
      <c r="D20" s="51"/>
      <c r="E20" s="51"/>
      <c r="F20" s="51"/>
      <c r="G20" s="51"/>
      <c r="H20" s="52"/>
      <c r="I20" s="51"/>
      <c r="J20" s="51"/>
      <c r="K20" s="51"/>
    </row>
    <row r="21" spans="1:19" hidden="1" x14ac:dyDescent="0.2">
      <c r="A21" s="43" t="str">
        <f t="shared" ref="A21:A29" si="0">IF(SUM(D21:K21)=0,"Hide","Show")</f>
        <v>Hide</v>
      </c>
      <c r="B21" s="45">
        <v>65120</v>
      </c>
      <c r="C21" s="55" t="s">
        <v>204</v>
      </c>
      <c r="D21" s="51">
        <v>0</v>
      </c>
      <c r="E21" s="51">
        <v>0</v>
      </c>
      <c r="F21" s="51">
        <f t="shared" ref="F21:F29" si="1">E21-D21</f>
        <v>0</v>
      </c>
      <c r="G21" s="51">
        <v>0</v>
      </c>
      <c r="H21" s="52">
        <v>0</v>
      </c>
      <c r="I21" s="51">
        <f t="shared" ref="I21:I29" si="2">H21-G21</f>
        <v>0</v>
      </c>
      <c r="J21" s="36">
        <f t="shared" ref="J21:J30" si="3">IF(H21=0, 0,I21/H21)</f>
        <v>0</v>
      </c>
      <c r="K21" s="51">
        <v>0</v>
      </c>
    </row>
    <row r="22" spans="1:19" hidden="1" x14ac:dyDescent="0.2">
      <c r="A22" s="43" t="str">
        <f t="shared" si="0"/>
        <v>Hide</v>
      </c>
      <c r="B22" s="45">
        <v>66000</v>
      </c>
      <c r="C22" s="55" t="s">
        <v>557</v>
      </c>
      <c r="D22" s="51">
        <v>0</v>
      </c>
      <c r="E22" s="51">
        <v>0</v>
      </c>
      <c r="F22" s="51">
        <f t="shared" si="1"/>
        <v>0</v>
      </c>
      <c r="G22" s="51">
        <v>0</v>
      </c>
      <c r="H22" s="52">
        <v>0</v>
      </c>
      <c r="I22" s="51">
        <f t="shared" si="2"/>
        <v>0</v>
      </c>
      <c r="J22" s="36">
        <f t="shared" si="3"/>
        <v>0</v>
      </c>
      <c r="K22" s="51">
        <v>0</v>
      </c>
    </row>
    <row r="23" spans="1:19" hidden="1" x14ac:dyDescent="0.2">
      <c r="A23" s="43" t="str">
        <f t="shared" si="0"/>
        <v>Hide</v>
      </c>
      <c r="B23" s="45">
        <v>68000</v>
      </c>
      <c r="C23" s="55" t="s">
        <v>426</v>
      </c>
      <c r="D23" s="51">
        <v>0</v>
      </c>
      <c r="E23" s="51">
        <v>0</v>
      </c>
      <c r="F23" s="51">
        <f t="shared" si="1"/>
        <v>0</v>
      </c>
      <c r="G23" s="51">
        <v>0</v>
      </c>
      <c r="H23" s="52">
        <v>0</v>
      </c>
      <c r="I23" s="51">
        <f t="shared" si="2"/>
        <v>0</v>
      </c>
      <c r="J23" s="36">
        <f t="shared" si="3"/>
        <v>0</v>
      </c>
      <c r="K23" s="51">
        <v>0</v>
      </c>
    </row>
    <row r="24" spans="1:19" x14ac:dyDescent="0.2">
      <c r="A24" s="43" t="str">
        <f t="shared" si="0"/>
        <v>Show</v>
      </c>
      <c r="B24" s="45">
        <v>68100</v>
      </c>
      <c r="C24" s="55" t="s">
        <v>427</v>
      </c>
      <c r="D24" s="51">
        <v>7429</v>
      </c>
      <c r="E24" s="51">
        <v>0</v>
      </c>
      <c r="F24" s="51">
        <f t="shared" si="1"/>
        <v>-7429</v>
      </c>
      <c r="G24" s="51">
        <v>81719</v>
      </c>
      <c r="H24" s="52">
        <v>0</v>
      </c>
      <c r="I24" s="51">
        <f t="shared" si="2"/>
        <v>-81719</v>
      </c>
      <c r="J24" s="36">
        <f t="shared" si="3"/>
        <v>0</v>
      </c>
      <c r="K24" s="51">
        <v>89150</v>
      </c>
    </row>
    <row r="25" spans="1:19" x14ac:dyDescent="0.2">
      <c r="A25" s="43" t="str">
        <f t="shared" si="0"/>
        <v>Show</v>
      </c>
      <c r="B25" s="45">
        <v>68110</v>
      </c>
      <c r="C25" s="55" t="s">
        <v>428</v>
      </c>
      <c r="D25" s="51">
        <v>2083</v>
      </c>
      <c r="E25" s="51">
        <v>0</v>
      </c>
      <c r="F25" s="51">
        <f t="shared" si="1"/>
        <v>-2083</v>
      </c>
      <c r="G25" s="51">
        <v>22913</v>
      </c>
      <c r="H25" s="52">
        <v>0</v>
      </c>
      <c r="I25" s="51">
        <f t="shared" si="2"/>
        <v>-22913</v>
      </c>
      <c r="J25" s="36">
        <f t="shared" si="3"/>
        <v>0</v>
      </c>
      <c r="K25" s="51">
        <v>25000</v>
      </c>
    </row>
    <row r="26" spans="1:19" x14ac:dyDescent="0.2">
      <c r="A26" s="43" t="str">
        <f t="shared" si="0"/>
        <v>Show</v>
      </c>
      <c r="B26" s="45">
        <v>68150</v>
      </c>
      <c r="C26" s="55" t="s">
        <v>429</v>
      </c>
      <c r="D26" s="51">
        <v>292</v>
      </c>
      <c r="E26" s="51">
        <v>0</v>
      </c>
      <c r="F26" s="51">
        <f t="shared" si="1"/>
        <v>-292</v>
      </c>
      <c r="G26" s="51">
        <v>3212</v>
      </c>
      <c r="H26" s="52">
        <v>0</v>
      </c>
      <c r="I26" s="51">
        <f t="shared" si="2"/>
        <v>-3212</v>
      </c>
      <c r="J26" s="36">
        <f t="shared" si="3"/>
        <v>0</v>
      </c>
      <c r="K26" s="51">
        <v>3500</v>
      </c>
    </row>
    <row r="27" spans="1:19" hidden="1" x14ac:dyDescent="0.2">
      <c r="A27" s="43" t="str">
        <f t="shared" si="0"/>
        <v>Hide</v>
      </c>
      <c r="B27" s="45">
        <v>68200</v>
      </c>
      <c r="C27" s="55" t="s">
        <v>430</v>
      </c>
      <c r="D27" s="51">
        <v>0</v>
      </c>
      <c r="E27" s="51">
        <v>0</v>
      </c>
      <c r="F27" s="51">
        <f t="shared" si="1"/>
        <v>0</v>
      </c>
      <c r="G27" s="51">
        <v>0</v>
      </c>
      <c r="H27" s="52">
        <v>0</v>
      </c>
      <c r="I27" s="51">
        <f t="shared" si="2"/>
        <v>0</v>
      </c>
      <c r="J27" s="36">
        <f t="shared" si="3"/>
        <v>0</v>
      </c>
      <c r="K27" s="51">
        <v>0</v>
      </c>
    </row>
    <row r="28" spans="1:19" hidden="1" x14ac:dyDescent="0.2">
      <c r="A28" s="43" t="str">
        <f t="shared" si="0"/>
        <v>Hide</v>
      </c>
      <c r="B28" s="45">
        <v>68300</v>
      </c>
      <c r="C28" s="55" t="s">
        <v>431</v>
      </c>
      <c r="D28" s="51">
        <v>0</v>
      </c>
      <c r="E28" s="51">
        <v>0</v>
      </c>
      <c r="F28" s="51">
        <f t="shared" si="1"/>
        <v>0</v>
      </c>
      <c r="G28" s="51">
        <v>0</v>
      </c>
      <c r="H28" s="52">
        <v>0</v>
      </c>
      <c r="I28" s="51">
        <f t="shared" si="2"/>
        <v>0</v>
      </c>
      <c r="J28" s="36">
        <f t="shared" si="3"/>
        <v>0</v>
      </c>
      <c r="K28" s="51">
        <v>0</v>
      </c>
    </row>
    <row r="29" spans="1:19" hidden="1" x14ac:dyDescent="0.2">
      <c r="A29" s="43" t="str">
        <f t="shared" si="0"/>
        <v>Hide</v>
      </c>
      <c r="B29" s="45">
        <v>68400</v>
      </c>
      <c r="C29" s="55" t="s">
        <v>432</v>
      </c>
      <c r="D29" s="51">
        <v>0</v>
      </c>
      <c r="E29" s="51">
        <v>0</v>
      </c>
      <c r="F29" s="51">
        <f t="shared" si="1"/>
        <v>0</v>
      </c>
      <c r="G29" s="51">
        <v>0</v>
      </c>
      <c r="H29" s="52">
        <v>0</v>
      </c>
      <c r="I29" s="51">
        <f t="shared" si="2"/>
        <v>0</v>
      </c>
      <c r="J29" s="36">
        <f t="shared" si="3"/>
        <v>0</v>
      </c>
      <c r="K29" s="51">
        <v>0</v>
      </c>
    </row>
    <row r="30" spans="1:19" s="60" customFormat="1" ht="13.8" thickBot="1" x14ac:dyDescent="0.3">
      <c r="B30" s="48"/>
      <c r="C30" s="48" t="s">
        <v>15</v>
      </c>
      <c r="D30" s="61">
        <f t="shared" ref="D30:I30" si="4">SUM(D21:D29)</f>
        <v>9804</v>
      </c>
      <c r="E30" s="61">
        <f t="shared" si="4"/>
        <v>0</v>
      </c>
      <c r="F30" s="61">
        <f t="shared" si="4"/>
        <v>-9804</v>
      </c>
      <c r="G30" s="61">
        <f t="shared" si="4"/>
        <v>107844</v>
      </c>
      <c r="H30" s="62">
        <f t="shared" si="4"/>
        <v>0</v>
      </c>
      <c r="I30" s="61">
        <f t="shared" si="4"/>
        <v>-107844</v>
      </c>
      <c r="J30" s="42">
        <f t="shared" si="3"/>
        <v>0</v>
      </c>
      <c r="K30" s="61">
        <f>SUM(K21:K29)</f>
        <v>117650</v>
      </c>
    </row>
    <row r="31" spans="1:19" ht="13.15" thickTop="1" x14ac:dyDescent="0.2">
      <c r="C31" s="45"/>
      <c r="D31" s="51"/>
      <c r="E31" s="51"/>
      <c r="F31" s="51"/>
      <c r="G31" s="51"/>
      <c r="H31" s="52"/>
      <c r="I31" s="51"/>
      <c r="J31" s="51"/>
      <c r="K31" s="51"/>
    </row>
    <row r="32" spans="1:19" x14ac:dyDescent="0.2">
      <c r="C32" s="58" t="s">
        <v>207</v>
      </c>
      <c r="D32" s="51"/>
      <c r="E32" s="51"/>
      <c r="F32" s="51"/>
      <c r="G32" s="51"/>
      <c r="H32" s="52"/>
      <c r="I32" s="51"/>
      <c r="J32" s="51"/>
      <c r="K32" s="51"/>
      <c r="S32" s="59"/>
    </row>
    <row r="33" spans="1:24" x14ac:dyDescent="0.2">
      <c r="C33" s="58" t="s">
        <v>208</v>
      </c>
      <c r="D33" s="51"/>
      <c r="E33" s="51"/>
      <c r="F33" s="51"/>
      <c r="G33" s="51"/>
      <c r="H33" s="52"/>
      <c r="I33" s="51"/>
      <c r="J33" s="51"/>
      <c r="K33" s="51"/>
      <c r="T33" s="59"/>
    </row>
    <row r="34" spans="1:24" hidden="1" x14ac:dyDescent="0.2">
      <c r="A34" s="43" t="str">
        <f t="shared" ref="A34:A41" si="5">IF(SUM(D34:K34)=0,"Hide","Show")</f>
        <v>Hide</v>
      </c>
      <c r="B34" s="45">
        <v>46110</v>
      </c>
      <c r="C34" s="55" t="s">
        <v>433</v>
      </c>
      <c r="D34" s="51">
        <v>0</v>
      </c>
      <c r="E34" s="51">
        <v>0</v>
      </c>
      <c r="F34" s="51">
        <f t="shared" ref="F34:F41" si="6">E34-D34</f>
        <v>0</v>
      </c>
      <c r="G34" s="51">
        <v>0</v>
      </c>
      <c r="H34" s="52">
        <v>0</v>
      </c>
      <c r="I34" s="51">
        <f t="shared" ref="I34:I41" si="7">H34-G34</f>
        <v>0</v>
      </c>
      <c r="J34" s="36">
        <f t="shared" ref="J34:J42" si="8">IF(H34=0, 0,I34/H34)</f>
        <v>0</v>
      </c>
      <c r="K34" s="51">
        <v>0</v>
      </c>
      <c r="U34" s="59"/>
    </row>
    <row r="35" spans="1:24" hidden="1" x14ac:dyDescent="0.2">
      <c r="A35" s="43" t="str">
        <f t="shared" si="5"/>
        <v>Hide</v>
      </c>
      <c r="B35" s="45">
        <v>46120</v>
      </c>
      <c r="C35" s="55" t="s">
        <v>434</v>
      </c>
      <c r="D35" s="51">
        <v>0</v>
      </c>
      <c r="E35" s="51">
        <v>0</v>
      </c>
      <c r="F35" s="51">
        <f t="shared" si="6"/>
        <v>0</v>
      </c>
      <c r="G35" s="51">
        <v>0</v>
      </c>
      <c r="H35" s="52">
        <v>0</v>
      </c>
      <c r="I35" s="51">
        <f t="shared" si="7"/>
        <v>0</v>
      </c>
      <c r="J35" s="36">
        <f t="shared" si="8"/>
        <v>0</v>
      </c>
      <c r="K35" s="51">
        <v>0</v>
      </c>
      <c r="V35" s="59"/>
    </row>
    <row r="36" spans="1:24" hidden="1" x14ac:dyDescent="0.2">
      <c r="A36" s="43" t="str">
        <f t="shared" si="5"/>
        <v>Hide</v>
      </c>
      <c r="B36" s="45">
        <v>46140</v>
      </c>
      <c r="C36" s="55" t="s">
        <v>435</v>
      </c>
      <c r="D36" s="51">
        <v>0</v>
      </c>
      <c r="E36" s="51">
        <v>0</v>
      </c>
      <c r="F36" s="51">
        <f t="shared" si="6"/>
        <v>0</v>
      </c>
      <c r="G36" s="51">
        <v>0</v>
      </c>
      <c r="H36" s="52">
        <v>0</v>
      </c>
      <c r="I36" s="51">
        <f t="shared" si="7"/>
        <v>0</v>
      </c>
      <c r="J36" s="36">
        <f t="shared" si="8"/>
        <v>0</v>
      </c>
      <c r="K36" s="51">
        <v>0</v>
      </c>
      <c r="W36" s="59"/>
    </row>
    <row r="37" spans="1:24" hidden="1" x14ac:dyDescent="0.2">
      <c r="A37" s="43" t="str">
        <f t="shared" si="5"/>
        <v>Hide</v>
      </c>
      <c r="B37" s="45">
        <v>46200</v>
      </c>
      <c r="C37" s="55" t="s">
        <v>436</v>
      </c>
      <c r="D37" s="51">
        <v>0</v>
      </c>
      <c r="E37" s="51">
        <v>0</v>
      </c>
      <c r="F37" s="51">
        <f t="shared" si="6"/>
        <v>0</v>
      </c>
      <c r="G37" s="51">
        <v>0</v>
      </c>
      <c r="H37" s="52">
        <v>0</v>
      </c>
      <c r="I37" s="51">
        <f t="shared" si="7"/>
        <v>0</v>
      </c>
      <c r="J37" s="36">
        <f t="shared" si="8"/>
        <v>0</v>
      </c>
      <c r="K37" s="51">
        <v>0</v>
      </c>
      <c r="X37" s="59"/>
    </row>
    <row r="38" spans="1:24" x14ac:dyDescent="0.2">
      <c r="A38" s="43" t="str">
        <f t="shared" si="5"/>
        <v>Show</v>
      </c>
      <c r="B38" s="45">
        <v>46300</v>
      </c>
      <c r="C38" s="55" t="s">
        <v>437</v>
      </c>
      <c r="D38" s="51">
        <v>0</v>
      </c>
      <c r="E38" s="51">
        <v>-450</v>
      </c>
      <c r="F38" s="51">
        <f t="shared" si="6"/>
        <v>-450</v>
      </c>
      <c r="G38" s="51">
        <v>0</v>
      </c>
      <c r="H38" s="52">
        <v>0</v>
      </c>
      <c r="I38" s="51">
        <f t="shared" si="7"/>
        <v>0</v>
      </c>
      <c r="J38" s="36">
        <f t="shared" si="8"/>
        <v>0</v>
      </c>
      <c r="K38" s="51">
        <v>0</v>
      </c>
    </row>
    <row r="39" spans="1:24" hidden="1" x14ac:dyDescent="0.2">
      <c r="A39" s="43" t="str">
        <f t="shared" si="5"/>
        <v>Hide</v>
      </c>
      <c r="B39" s="45">
        <v>46460</v>
      </c>
      <c r="C39" s="55" t="s">
        <v>438</v>
      </c>
      <c r="D39" s="51">
        <v>0</v>
      </c>
      <c r="E39" s="51">
        <v>0</v>
      </c>
      <c r="F39" s="51">
        <f t="shared" si="6"/>
        <v>0</v>
      </c>
      <c r="G39" s="51">
        <v>0</v>
      </c>
      <c r="H39" s="52">
        <v>0</v>
      </c>
      <c r="I39" s="51">
        <f t="shared" si="7"/>
        <v>0</v>
      </c>
      <c r="J39" s="36">
        <f t="shared" si="8"/>
        <v>0</v>
      </c>
      <c r="K39" s="51">
        <v>0</v>
      </c>
    </row>
    <row r="40" spans="1:24" hidden="1" x14ac:dyDescent="0.2">
      <c r="A40" s="43" t="str">
        <f t="shared" si="5"/>
        <v>Hide</v>
      </c>
      <c r="B40" s="45">
        <v>46470</v>
      </c>
      <c r="C40" s="55" t="s">
        <v>439</v>
      </c>
      <c r="D40" s="51">
        <v>0</v>
      </c>
      <c r="E40" s="51">
        <v>0</v>
      </c>
      <c r="F40" s="51">
        <f t="shared" si="6"/>
        <v>0</v>
      </c>
      <c r="G40" s="51">
        <v>0</v>
      </c>
      <c r="H40" s="52">
        <v>0</v>
      </c>
      <c r="I40" s="51">
        <f t="shared" si="7"/>
        <v>0</v>
      </c>
      <c r="J40" s="36">
        <f t="shared" si="8"/>
        <v>0</v>
      </c>
      <c r="K40" s="51">
        <v>0</v>
      </c>
    </row>
    <row r="41" spans="1:24" hidden="1" x14ac:dyDescent="0.2">
      <c r="A41" s="43" t="str">
        <f t="shared" si="5"/>
        <v>Hide</v>
      </c>
      <c r="B41" s="45">
        <v>46520</v>
      </c>
      <c r="C41" s="55" t="s">
        <v>440</v>
      </c>
      <c r="D41" s="51">
        <v>0</v>
      </c>
      <c r="E41" s="51">
        <v>0</v>
      </c>
      <c r="F41" s="51">
        <f t="shared" si="6"/>
        <v>0</v>
      </c>
      <c r="G41" s="51">
        <v>0</v>
      </c>
      <c r="H41" s="52">
        <v>0</v>
      </c>
      <c r="I41" s="51">
        <f t="shared" si="7"/>
        <v>0</v>
      </c>
      <c r="J41" s="36">
        <f t="shared" si="8"/>
        <v>0</v>
      </c>
      <c r="K41" s="51">
        <v>0</v>
      </c>
    </row>
    <row r="42" spans="1:24" x14ac:dyDescent="0.2">
      <c r="B42" s="48" t="s">
        <v>20</v>
      </c>
      <c r="C42" s="48" t="s">
        <v>0</v>
      </c>
      <c r="D42" s="56">
        <f t="shared" ref="D42:I42" si="9">SUM(D34:D41)</f>
        <v>0</v>
      </c>
      <c r="E42" s="56">
        <f t="shared" si="9"/>
        <v>-450</v>
      </c>
      <c r="F42" s="56">
        <f t="shared" si="9"/>
        <v>-450</v>
      </c>
      <c r="G42" s="56">
        <f t="shared" si="9"/>
        <v>0</v>
      </c>
      <c r="H42" s="57">
        <f t="shared" si="9"/>
        <v>0</v>
      </c>
      <c r="I42" s="56">
        <f t="shared" si="9"/>
        <v>0</v>
      </c>
      <c r="J42" s="35">
        <f t="shared" si="8"/>
        <v>0</v>
      </c>
      <c r="K42" s="56">
        <f>SUM(K34:K41)</f>
        <v>0</v>
      </c>
    </row>
    <row r="43" spans="1:24" x14ac:dyDescent="0.2">
      <c r="C43" s="45"/>
      <c r="D43" s="51"/>
      <c r="E43" s="51"/>
      <c r="F43" s="51"/>
      <c r="G43" s="51"/>
      <c r="H43" s="52"/>
      <c r="I43" s="51"/>
      <c r="J43" s="37"/>
      <c r="K43" s="51"/>
    </row>
    <row r="44" spans="1:24" x14ac:dyDescent="0.2">
      <c r="C44" s="58" t="s">
        <v>209</v>
      </c>
      <c r="D44" s="51"/>
      <c r="E44" s="51"/>
      <c r="F44" s="51"/>
      <c r="G44" s="51"/>
      <c r="H44" s="52"/>
      <c r="I44" s="51"/>
      <c r="J44" s="51"/>
      <c r="K44" s="51"/>
    </row>
    <row r="45" spans="1:24" hidden="1" x14ac:dyDescent="0.2">
      <c r="A45" s="43" t="str">
        <f t="shared" ref="A45:A50" si="10">IF(SUM(D45:K45)=0,"Hide","Show")</f>
        <v>Hide</v>
      </c>
      <c r="B45" s="45">
        <v>48120</v>
      </c>
      <c r="C45" s="55" t="s">
        <v>441</v>
      </c>
      <c r="D45" s="51">
        <v>0</v>
      </c>
      <c r="E45" s="51">
        <v>0</v>
      </c>
      <c r="F45" s="51">
        <f t="shared" ref="F45:F50" si="11">E45-D45</f>
        <v>0</v>
      </c>
      <c r="G45" s="51">
        <v>0</v>
      </c>
      <c r="H45" s="52">
        <v>0</v>
      </c>
      <c r="I45" s="51">
        <f t="shared" ref="I45:I50" si="12">H45-G45</f>
        <v>0</v>
      </c>
      <c r="J45" s="36">
        <f t="shared" ref="J45:J51" si="13">IF(H45=0, 0,I45/H45)</f>
        <v>0</v>
      </c>
      <c r="K45" s="51">
        <v>0</v>
      </c>
    </row>
    <row r="46" spans="1:24" x14ac:dyDescent="0.2">
      <c r="A46" s="43" t="str">
        <f t="shared" si="10"/>
        <v>Show</v>
      </c>
      <c r="B46" s="45">
        <v>48320</v>
      </c>
      <c r="C46" s="55" t="s">
        <v>660</v>
      </c>
      <c r="D46" s="51">
        <v>0</v>
      </c>
      <c r="E46" s="51">
        <v>450</v>
      </c>
      <c r="F46" s="51">
        <f t="shared" si="11"/>
        <v>450</v>
      </c>
      <c r="G46" s="51">
        <v>0</v>
      </c>
      <c r="H46" s="52">
        <v>450</v>
      </c>
      <c r="I46" s="51">
        <f t="shared" si="12"/>
        <v>450</v>
      </c>
      <c r="J46" s="36">
        <f t="shared" si="13"/>
        <v>1</v>
      </c>
      <c r="K46" s="51">
        <v>0</v>
      </c>
    </row>
    <row r="47" spans="1:24" hidden="1" x14ac:dyDescent="0.2">
      <c r="A47" s="43" t="str">
        <f t="shared" si="10"/>
        <v>Hide</v>
      </c>
      <c r="B47" s="45">
        <v>48410</v>
      </c>
      <c r="C47" s="55" t="s">
        <v>442</v>
      </c>
      <c r="D47" s="51">
        <v>0</v>
      </c>
      <c r="E47" s="51">
        <v>0</v>
      </c>
      <c r="F47" s="51">
        <f t="shared" si="11"/>
        <v>0</v>
      </c>
      <c r="G47" s="51">
        <v>0</v>
      </c>
      <c r="H47" s="52">
        <v>0</v>
      </c>
      <c r="I47" s="51">
        <f t="shared" si="12"/>
        <v>0</v>
      </c>
      <c r="J47" s="36">
        <f t="shared" si="13"/>
        <v>0</v>
      </c>
      <c r="K47" s="51">
        <v>0</v>
      </c>
    </row>
    <row r="48" spans="1:24" x14ac:dyDescent="0.2">
      <c r="A48" s="43" t="str">
        <f t="shared" si="10"/>
        <v>Show</v>
      </c>
      <c r="B48" s="45">
        <v>48420</v>
      </c>
      <c r="C48" s="55" t="s">
        <v>443</v>
      </c>
      <c r="D48" s="51">
        <v>4</v>
      </c>
      <c r="E48" s="51">
        <v>0</v>
      </c>
      <c r="F48" s="51">
        <f t="shared" si="11"/>
        <v>-4</v>
      </c>
      <c r="G48" s="51">
        <v>0</v>
      </c>
      <c r="H48" s="52">
        <v>23.88</v>
      </c>
      <c r="I48" s="51">
        <f t="shared" si="12"/>
        <v>23.88</v>
      </c>
      <c r="J48" s="36">
        <f t="shared" si="13"/>
        <v>1</v>
      </c>
      <c r="K48" s="51">
        <v>50</v>
      </c>
    </row>
    <row r="49" spans="1:11" hidden="1" x14ac:dyDescent="0.2">
      <c r="A49" s="43" t="str">
        <f t="shared" si="10"/>
        <v>Hide</v>
      </c>
      <c r="B49" s="45">
        <v>48610</v>
      </c>
      <c r="C49" s="55" t="s">
        <v>444</v>
      </c>
      <c r="D49" s="51">
        <v>0</v>
      </c>
      <c r="E49" s="51">
        <v>0</v>
      </c>
      <c r="F49" s="51">
        <f t="shared" si="11"/>
        <v>0</v>
      </c>
      <c r="G49" s="51">
        <v>0</v>
      </c>
      <c r="H49" s="52">
        <v>0</v>
      </c>
      <c r="I49" s="51">
        <f t="shared" si="12"/>
        <v>0</v>
      </c>
      <c r="J49" s="36">
        <f t="shared" si="13"/>
        <v>0</v>
      </c>
      <c r="K49" s="51">
        <v>0</v>
      </c>
    </row>
    <row r="50" spans="1:11" x14ac:dyDescent="0.2">
      <c r="A50" s="43" t="str">
        <f t="shared" si="10"/>
        <v>Show</v>
      </c>
      <c r="B50" s="45">
        <v>48710</v>
      </c>
      <c r="C50" s="55" t="s">
        <v>445</v>
      </c>
      <c r="D50" s="51">
        <v>4</v>
      </c>
      <c r="E50" s="51">
        <v>0</v>
      </c>
      <c r="F50" s="51">
        <f t="shared" si="11"/>
        <v>-4</v>
      </c>
      <c r="G50" s="51">
        <v>0</v>
      </c>
      <c r="H50" s="52">
        <v>0</v>
      </c>
      <c r="I50" s="51">
        <f t="shared" si="12"/>
        <v>0</v>
      </c>
      <c r="J50" s="36">
        <f t="shared" si="13"/>
        <v>0</v>
      </c>
      <c r="K50" s="51">
        <v>50</v>
      </c>
    </row>
    <row r="51" spans="1:11" x14ac:dyDescent="0.2">
      <c r="B51" s="48" t="s">
        <v>20</v>
      </c>
      <c r="C51" s="48" t="s">
        <v>0</v>
      </c>
      <c r="D51" s="56">
        <f t="shared" ref="D51:I51" si="14">SUM(D45:D50)</f>
        <v>8</v>
      </c>
      <c r="E51" s="56">
        <f t="shared" si="14"/>
        <v>450</v>
      </c>
      <c r="F51" s="56">
        <f t="shared" si="14"/>
        <v>442</v>
      </c>
      <c r="G51" s="56">
        <f t="shared" si="14"/>
        <v>0</v>
      </c>
      <c r="H51" s="57">
        <f t="shared" si="14"/>
        <v>473.88</v>
      </c>
      <c r="I51" s="56">
        <f t="shared" si="14"/>
        <v>473.88</v>
      </c>
      <c r="J51" s="35">
        <f t="shared" si="13"/>
        <v>1</v>
      </c>
      <c r="K51" s="56">
        <f>SUM(K45:K50)</f>
        <v>100</v>
      </c>
    </row>
    <row r="52" spans="1:11" x14ac:dyDescent="0.2">
      <c r="C52" s="45"/>
      <c r="D52" s="51"/>
      <c r="E52" s="51"/>
      <c r="F52" s="51"/>
      <c r="G52" s="51"/>
      <c r="H52" s="52"/>
      <c r="I52" s="51"/>
      <c r="J52" s="51"/>
      <c r="K52" s="51"/>
    </row>
    <row r="53" spans="1:11" x14ac:dyDescent="0.2">
      <c r="C53" s="58" t="s">
        <v>210</v>
      </c>
      <c r="D53" s="51"/>
      <c r="E53" s="51"/>
      <c r="F53" s="51"/>
      <c r="G53" s="51"/>
      <c r="H53" s="52"/>
      <c r="I53" s="51"/>
      <c r="J53" s="51"/>
      <c r="K53" s="51"/>
    </row>
    <row r="54" spans="1:11" hidden="1" x14ac:dyDescent="0.2">
      <c r="A54" s="43" t="str">
        <f t="shared" ref="A54:A59" si="15">IF(SUM(D54:K54)=0,"Hide","Show")</f>
        <v>Hide</v>
      </c>
      <c r="B54" s="45">
        <v>49200</v>
      </c>
      <c r="C54" s="55" t="s">
        <v>446</v>
      </c>
      <c r="D54" s="51">
        <v>0</v>
      </c>
      <c r="E54" s="51">
        <v>0</v>
      </c>
      <c r="F54" s="51">
        <f t="shared" ref="F54:F59" si="16">E54-D54</f>
        <v>0</v>
      </c>
      <c r="G54" s="51">
        <v>0</v>
      </c>
      <c r="H54" s="52">
        <v>0</v>
      </c>
      <c r="I54" s="51">
        <f t="shared" ref="I54:I59" si="17">H54-G54</f>
        <v>0</v>
      </c>
      <c r="J54" s="36">
        <f t="shared" ref="J54:J60" si="18">IF(H54=0, 0,I54/H54)</f>
        <v>0</v>
      </c>
      <c r="K54" s="51">
        <v>0</v>
      </c>
    </row>
    <row r="55" spans="1:11" hidden="1" x14ac:dyDescent="0.2">
      <c r="A55" s="43" t="str">
        <f t="shared" si="15"/>
        <v>Hide</v>
      </c>
      <c r="B55" s="45">
        <v>49210</v>
      </c>
      <c r="C55" s="55" t="s">
        <v>447</v>
      </c>
      <c r="D55" s="51">
        <v>0</v>
      </c>
      <c r="E55" s="51">
        <v>0</v>
      </c>
      <c r="F55" s="51">
        <f t="shared" si="16"/>
        <v>0</v>
      </c>
      <c r="G55" s="51">
        <v>0</v>
      </c>
      <c r="H55" s="52">
        <v>0</v>
      </c>
      <c r="I55" s="51">
        <f t="shared" si="17"/>
        <v>0</v>
      </c>
      <c r="J55" s="36">
        <f t="shared" si="18"/>
        <v>0</v>
      </c>
      <c r="K55" s="51">
        <v>0</v>
      </c>
    </row>
    <row r="56" spans="1:11" hidden="1" x14ac:dyDescent="0.2">
      <c r="A56" s="43" t="str">
        <f t="shared" si="15"/>
        <v>Hide</v>
      </c>
      <c r="B56" s="45">
        <v>49310</v>
      </c>
      <c r="C56" s="55" t="s">
        <v>448</v>
      </c>
      <c r="D56" s="51">
        <v>0</v>
      </c>
      <c r="E56" s="51">
        <v>0</v>
      </c>
      <c r="F56" s="51">
        <f t="shared" si="16"/>
        <v>0</v>
      </c>
      <c r="G56" s="51">
        <v>0</v>
      </c>
      <c r="H56" s="52">
        <v>0</v>
      </c>
      <c r="I56" s="51">
        <f t="shared" si="17"/>
        <v>0</v>
      </c>
      <c r="J56" s="36">
        <f t="shared" si="18"/>
        <v>0</v>
      </c>
      <c r="K56" s="51">
        <v>0</v>
      </c>
    </row>
    <row r="57" spans="1:11" hidden="1" x14ac:dyDescent="0.2">
      <c r="A57" s="43" t="str">
        <f t="shared" si="15"/>
        <v>Hide</v>
      </c>
      <c r="B57" s="45">
        <v>49400</v>
      </c>
      <c r="C57" s="55" t="s">
        <v>449</v>
      </c>
      <c r="D57" s="51">
        <v>0</v>
      </c>
      <c r="E57" s="51">
        <v>0</v>
      </c>
      <c r="F57" s="51">
        <f t="shared" si="16"/>
        <v>0</v>
      </c>
      <c r="G57" s="51">
        <v>0</v>
      </c>
      <c r="H57" s="52">
        <v>0</v>
      </c>
      <c r="I57" s="51">
        <f t="shared" si="17"/>
        <v>0</v>
      </c>
      <c r="J57" s="36">
        <f t="shared" si="18"/>
        <v>0</v>
      </c>
      <c r="K57" s="51">
        <v>0</v>
      </c>
    </row>
    <row r="58" spans="1:11" hidden="1" x14ac:dyDescent="0.2">
      <c r="A58" s="43" t="str">
        <f t="shared" si="15"/>
        <v>Hide</v>
      </c>
      <c r="B58" s="45">
        <v>49450</v>
      </c>
      <c r="C58" s="55" t="s">
        <v>450</v>
      </c>
      <c r="D58" s="51">
        <v>0</v>
      </c>
      <c r="E58" s="51">
        <v>0</v>
      </c>
      <c r="F58" s="51">
        <f t="shared" si="16"/>
        <v>0</v>
      </c>
      <c r="G58" s="51">
        <v>0</v>
      </c>
      <c r="H58" s="52">
        <v>0</v>
      </c>
      <c r="I58" s="51">
        <f t="shared" si="17"/>
        <v>0</v>
      </c>
      <c r="J58" s="36">
        <f t="shared" si="18"/>
        <v>0</v>
      </c>
      <c r="K58" s="51">
        <v>0</v>
      </c>
    </row>
    <row r="59" spans="1:11" hidden="1" x14ac:dyDescent="0.2">
      <c r="A59" s="43" t="str">
        <f t="shared" si="15"/>
        <v>Hide</v>
      </c>
      <c r="B59" s="45">
        <v>49600</v>
      </c>
      <c r="C59" s="55" t="s">
        <v>451</v>
      </c>
      <c r="D59" s="51">
        <v>0</v>
      </c>
      <c r="E59" s="51">
        <v>0</v>
      </c>
      <c r="F59" s="51">
        <f t="shared" si="16"/>
        <v>0</v>
      </c>
      <c r="G59" s="51">
        <v>0</v>
      </c>
      <c r="H59" s="52">
        <v>0</v>
      </c>
      <c r="I59" s="51">
        <f t="shared" si="17"/>
        <v>0</v>
      </c>
      <c r="J59" s="36">
        <f t="shared" si="18"/>
        <v>0</v>
      </c>
      <c r="K59" s="51">
        <v>0</v>
      </c>
    </row>
    <row r="60" spans="1:11" x14ac:dyDescent="0.2">
      <c r="B60" s="48" t="s">
        <v>20</v>
      </c>
      <c r="C60" s="48" t="s">
        <v>0</v>
      </c>
      <c r="D60" s="56">
        <f t="shared" ref="D60:I60" si="19">SUM(D54:D59)</f>
        <v>0</v>
      </c>
      <c r="E60" s="56">
        <f t="shared" si="19"/>
        <v>0</v>
      </c>
      <c r="F60" s="56">
        <f t="shared" si="19"/>
        <v>0</v>
      </c>
      <c r="G60" s="56">
        <f t="shared" si="19"/>
        <v>0</v>
      </c>
      <c r="H60" s="57">
        <f t="shared" si="19"/>
        <v>0</v>
      </c>
      <c r="I60" s="56">
        <f t="shared" si="19"/>
        <v>0</v>
      </c>
      <c r="J60" s="35">
        <f t="shared" si="18"/>
        <v>0</v>
      </c>
      <c r="K60" s="56">
        <f>SUM(K54:K59)</f>
        <v>0</v>
      </c>
    </row>
    <row r="61" spans="1:11" x14ac:dyDescent="0.2">
      <c r="B61" s="48"/>
      <c r="C61" s="48"/>
      <c r="D61" s="49"/>
      <c r="E61" s="49"/>
      <c r="F61" s="49"/>
      <c r="G61" s="49"/>
      <c r="H61" s="50"/>
      <c r="I61" s="49"/>
      <c r="J61" s="41"/>
      <c r="K61" s="49"/>
    </row>
    <row r="62" spans="1:11" x14ac:dyDescent="0.2">
      <c r="B62" s="48"/>
      <c r="C62" s="58" t="s">
        <v>211</v>
      </c>
      <c r="D62" s="49"/>
      <c r="E62" s="49"/>
      <c r="F62" s="49"/>
      <c r="G62" s="49"/>
      <c r="H62" s="50"/>
      <c r="I62" s="49"/>
      <c r="J62" s="41"/>
      <c r="K62" s="49"/>
    </row>
    <row r="63" spans="1:11" hidden="1" x14ac:dyDescent="0.2">
      <c r="A63" s="43" t="str">
        <f>IF(SUM(D63:K63)=0,"Hide","Show")</f>
        <v>Hide</v>
      </c>
      <c r="B63" s="45">
        <v>52100</v>
      </c>
      <c r="C63" s="55" t="s">
        <v>452</v>
      </c>
      <c r="D63" s="51">
        <v>0</v>
      </c>
      <c r="E63" s="51">
        <v>0</v>
      </c>
      <c r="F63" s="51">
        <f>E63-D63</f>
        <v>0</v>
      </c>
      <c r="G63" s="51">
        <v>0</v>
      </c>
      <c r="H63" s="52">
        <v>0</v>
      </c>
      <c r="I63" s="51">
        <f>H63-G63</f>
        <v>0</v>
      </c>
      <c r="J63" s="36">
        <f t="shared" ref="J63:J68" si="20">IF(H63=0, 0,I63/H63)</f>
        <v>0</v>
      </c>
      <c r="K63" s="51">
        <v>0</v>
      </c>
    </row>
    <row r="64" spans="1:11" hidden="1" x14ac:dyDescent="0.2">
      <c r="A64" s="43" t="str">
        <f>IF(SUM(D64:K64)=0,"Hide","Show")</f>
        <v>Hide</v>
      </c>
      <c r="B64" s="45">
        <v>52200</v>
      </c>
      <c r="C64" s="55" t="s">
        <v>453</v>
      </c>
      <c r="D64" s="51">
        <v>0</v>
      </c>
      <c r="E64" s="51">
        <v>0</v>
      </c>
      <c r="F64" s="51">
        <f>E64-D64</f>
        <v>0</v>
      </c>
      <c r="G64" s="51">
        <v>0</v>
      </c>
      <c r="H64" s="52">
        <v>0</v>
      </c>
      <c r="I64" s="51">
        <f>H64-G64</f>
        <v>0</v>
      </c>
      <c r="J64" s="36">
        <f t="shared" si="20"/>
        <v>0</v>
      </c>
      <c r="K64" s="51">
        <v>0</v>
      </c>
    </row>
    <row r="65" spans="1:11" hidden="1" x14ac:dyDescent="0.2">
      <c r="A65" s="43" t="str">
        <f>IF(SUM(D65:K65)=0,"Hide","Show")</f>
        <v>Hide</v>
      </c>
      <c r="B65" s="45">
        <v>52300</v>
      </c>
      <c r="C65" s="55" t="s">
        <v>454</v>
      </c>
      <c r="D65" s="51">
        <v>0</v>
      </c>
      <c r="E65" s="51">
        <v>0</v>
      </c>
      <c r="F65" s="51">
        <f>E65-D65</f>
        <v>0</v>
      </c>
      <c r="G65" s="51">
        <v>0</v>
      </c>
      <c r="H65" s="52">
        <v>0</v>
      </c>
      <c r="I65" s="51">
        <f>H65-G65</f>
        <v>0</v>
      </c>
      <c r="J65" s="36">
        <f t="shared" si="20"/>
        <v>0</v>
      </c>
      <c r="K65" s="51">
        <v>0</v>
      </c>
    </row>
    <row r="66" spans="1:11" hidden="1" x14ac:dyDescent="0.2">
      <c r="A66" s="43" t="str">
        <f>IF(SUM(D66:K66)=0,"Hide","Show")</f>
        <v>Hide</v>
      </c>
      <c r="B66" s="45">
        <v>52400</v>
      </c>
      <c r="C66" s="55" t="s">
        <v>455</v>
      </c>
      <c r="D66" s="51">
        <v>0</v>
      </c>
      <c r="E66" s="51">
        <v>0</v>
      </c>
      <c r="F66" s="51">
        <f>E66-D66</f>
        <v>0</v>
      </c>
      <c r="G66" s="51">
        <v>0</v>
      </c>
      <c r="H66" s="52">
        <v>0</v>
      </c>
      <c r="I66" s="51">
        <f>H66-G66</f>
        <v>0</v>
      </c>
      <c r="J66" s="36">
        <f t="shared" si="20"/>
        <v>0</v>
      </c>
      <c r="K66" s="51">
        <v>0</v>
      </c>
    </row>
    <row r="67" spans="1:11" hidden="1" x14ac:dyDescent="0.2">
      <c r="A67" s="43" t="str">
        <f>IF(SUM(D67:K67)=0,"Hide","Show")</f>
        <v>Hide</v>
      </c>
      <c r="B67" s="45">
        <v>52500</v>
      </c>
      <c r="C67" s="55" t="s">
        <v>456</v>
      </c>
      <c r="D67" s="51">
        <v>0</v>
      </c>
      <c r="E67" s="51">
        <v>0</v>
      </c>
      <c r="F67" s="51">
        <f>E67-D67</f>
        <v>0</v>
      </c>
      <c r="G67" s="51">
        <v>0</v>
      </c>
      <c r="H67" s="52">
        <v>0</v>
      </c>
      <c r="I67" s="51">
        <f>H67-G67</f>
        <v>0</v>
      </c>
      <c r="J67" s="36">
        <f t="shared" si="20"/>
        <v>0</v>
      </c>
      <c r="K67" s="51">
        <v>0</v>
      </c>
    </row>
    <row r="68" spans="1:11" x14ac:dyDescent="0.2">
      <c r="B68" s="48"/>
      <c r="C68" s="48" t="s">
        <v>0</v>
      </c>
      <c r="D68" s="56">
        <f t="shared" ref="D68:I68" si="21">SUM(D63:D67)</f>
        <v>0</v>
      </c>
      <c r="E68" s="56">
        <f t="shared" si="21"/>
        <v>0</v>
      </c>
      <c r="F68" s="56">
        <f t="shared" si="21"/>
        <v>0</v>
      </c>
      <c r="G68" s="56">
        <f t="shared" si="21"/>
        <v>0</v>
      </c>
      <c r="H68" s="57">
        <f t="shared" si="21"/>
        <v>0</v>
      </c>
      <c r="I68" s="56">
        <f t="shared" si="21"/>
        <v>0</v>
      </c>
      <c r="J68" s="35">
        <f t="shared" si="20"/>
        <v>0</v>
      </c>
      <c r="K68" s="56">
        <f>SUM(K63:K67)</f>
        <v>0</v>
      </c>
    </row>
    <row r="69" spans="1:11" x14ac:dyDescent="0.2">
      <c r="B69" s="48"/>
      <c r="C69" s="48"/>
      <c r="D69" s="49"/>
      <c r="E69" s="49"/>
      <c r="F69" s="49"/>
      <c r="G69" s="49"/>
      <c r="H69" s="50"/>
      <c r="I69" s="49"/>
      <c r="J69" s="41"/>
      <c r="K69" s="49"/>
    </row>
    <row r="70" spans="1:11" x14ac:dyDescent="0.2">
      <c r="B70" s="48"/>
      <c r="C70" s="58" t="s">
        <v>212</v>
      </c>
      <c r="D70" s="49"/>
      <c r="E70" s="49"/>
      <c r="F70" s="49"/>
      <c r="G70" s="49"/>
      <c r="H70" s="50"/>
      <c r="I70" s="49"/>
      <c r="J70" s="41"/>
      <c r="K70" s="49"/>
    </row>
    <row r="71" spans="1:11" x14ac:dyDescent="0.2">
      <c r="A71" s="43" t="str">
        <f t="shared" ref="A71:A76" si="22">IF(SUM(D71:K71)=0,"Hide","Show")</f>
        <v>Show</v>
      </c>
      <c r="B71" s="45">
        <v>53100</v>
      </c>
      <c r="C71" s="55" t="s">
        <v>457</v>
      </c>
      <c r="D71" s="51">
        <v>3779</v>
      </c>
      <c r="E71" s="51">
        <v>0</v>
      </c>
      <c r="F71" s="51">
        <f t="shared" ref="F71:F76" si="23">E71-D71</f>
        <v>-3779</v>
      </c>
      <c r="G71" s="51">
        <v>41569</v>
      </c>
      <c r="H71" s="52">
        <v>0</v>
      </c>
      <c r="I71" s="51">
        <f t="shared" ref="I71:I76" si="24">H71-G71</f>
        <v>-41569</v>
      </c>
      <c r="J71" s="36">
        <f t="shared" ref="J71:J77" si="25">IF(H71=0, 0,I71/H71)</f>
        <v>0</v>
      </c>
      <c r="K71" s="51">
        <v>45350</v>
      </c>
    </row>
    <row r="72" spans="1:11" x14ac:dyDescent="0.2">
      <c r="A72" s="43" t="str">
        <f t="shared" si="22"/>
        <v>Show</v>
      </c>
      <c r="B72" s="45">
        <v>53110</v>
      </c>
      <c r="C72" s="55" t="s">
        <v>458</v>
      </c>
      <c r="D72" s="51">
        <v>100</v>
      </c>
      <c r="E72" s="51">
        <v>0</v>
      </c>
      <c r="F72" s="51">
        <f t="shared" si="23"/>
        <v>-100</v>
      </c>
      <c r="G72" s="51">
        <v>1100</v>
      </c>
      <c r="H72" s="52">
        <v>0</v>
      </c>
      <c r="I72" s="51">
        <f t="shared" si="24"/>
        <v>-1100</v>
      </c>
      <c r="J72" s="36">
        <f t="shared" si="25"/>
        <v>0</v>
      </c>
      <c r="K72" s="51">
        <v>1200</v>
      </c>
    </row>
    <row r="73" spans="1:11" x14ac:dyDescent="0.2">
      <c r="A73" s="43" t="str">
        <f t="shared" si="22"/>
        <v>Show</v>
      </c>
      <c r="B73" s="45">
        <v>53120</v>
      </c>
      <c r="C73" s="55" t="s">
        <v>459</v>
      </c>
      <c r="D73" s="51">
        <v>167</v>
      </c>
      <c r="E73" s="51">
        <v>0</v>
      </c>
      <c r="F73" s="51">
        <f t="shared" si="23"/>
        <v>-167</v>
      </c>
      <c r="G73" s="51">
        <v>1837</v>
      </c>
      <c r="H73" s="52">
        <v>0</v>
      </c>
      <c r="I73" s="51">
        <f t="shared" si="24"/>
        <v>-1837</v>
      </c>
      <c r="J73" s="36">
        <f t="shared" si="25"/>
        <v>0</v>
      </c>
      <c r="K73" s="51">
        <v>2000</v>
      </c>
    </row>
    <row r="74" spans="1:11" x14ac:dyDescent="0.2">
      <c r="A74" s="43" t="str">
        <f t="shared" si="22"/>
        <v>Show</v>
      </c>
      <c r="B74" s="45">
        <v>53130</v>
      </c>
      <c r="C74" s="55" t="s">
        <v>460</v>
      </c>
      <c r="D74" s="51">
        <v>234</v>
      </c>
      <c r="E74" s="51">
        <v>0</v>
      </c>
      <c r="F74" s="51">
        <f t="shared" si="23"/>
        <v>-234</v>
      </c>
      <c r="G74" s="51">
        <v>2574</v>
      </c>
      <c r="H74" s="52">
        <v>0</v>
      </c>
      <c r="I74" s="51">
        <f t="shared" si="24"/>
        <v>-2574</v>
      </c>
      <c r="J74" s="36">
        <f t="shared" si="25"/>
        <v>0</v>
      </c>
      <c r="K74" s="51">
        <v>2808.54</v>
      </c>
    </row>
    <row r="75" spans="1:11" x14ac:dyDescent="0.2">
      <c r="A75" s="43" t="str">
        <f t="shared" si="22"/>
        <v>Show</v>
      </c>
      <c r="B75" s="45">
        <v>53150</v>
      </c>
      <c r="C75" s="55" t="s">
        <v>461</v>
      </c>
      <c r="D75" s="51">
        <v>854</v>
      </c>
      <c r="E75" s="51">
        <v>0</v>
      </c>
      <c r="F75" s="51">
        <f t="shared" si="23"/>
        <v>-854</v>
      </c>
      <c r="G75" s="51">
        <v>9394</v>
      </c>
      <c r="H75" s="52">
        <v>956.01</v>
      </c>
      <c r="I75" s="51">
        <f t="shared" si="24"/>
        <v>-8437.99</v>
      </c>
      <c r="J75" s="36">
        <f t="shared" si="25"/>
        <v>-8.8262570475204232</v>
      </c>
      <c r="K75" s="51">
        <v>10250</v>
      </c>
    </row>
    <row r="76" spans="1:11" x14ac:dyDescent="0.2">
      <c r="A76" s="43" t="str">
        <f t="shared" si="22"/>
        <v>Show</v>
      </c>
      <c r="B76" s="45">
        <v>53500</v>
      </c>
      <c r="C76" s="55" t="s">
        <v>462</v>
      </c>
      <c r="D76" s="51">
        <v>83</v>
      </c>
      <c r="E76" s="51">
        <v>0</v>
      </c>
      <c r="F76" s="51">
        <f t="shared" si="23"/>
        <v>-83</v>
      </c>
      <c r="G76" s="51">
        <v>913</v>
      </c>
      <c r="H76" s="52">
        <v>0</v>
      </c>
      <c r="I76" s="51">
        <f t="shared" si="24"/>
        <v>-913</v>
      </c>
      <c r="J76" s="36">
        <f t="shared" si="25"/>
        <v>0</v>
      </c>
      <c r="K76" s="51">
        <v>1000</v>
      </c>
    </row>
    <row r="77" spans="1:11" x14ac:dyDescent="0.2">
      <c r="B77" s="48"/>
      <c r="C77" s="48" t="s">
        <v>0</v>
      </c>
      <c r="D77" s="56">
        <f t="shared" ref="D77:I77" si="26">SUM(D71:D76)</f>
        <v>5217</v>
      </c>
      <c r="E77" s="56">
        <f t="shared" si="26"/>
        <v>0</v>
      </c>
      <c r="F77" s="56">
        <f t="shared" si="26"/>
        <v>-5217</v>
      </c>
      <c r="G77" s="56">
        <f t="shared" si="26"/>
        <v>57387</v>
      </c>
      <c r="H77" s="57">
        <f t="shared" si="26"/>
        <v>956.01</v>
      </c>
      <c r="I77" s="56">
        <f t="shared" si="26"/>
        <v>-56430.99</v>
      </c>
      <c r="J77" s="35">
        <f t="shared" si="25"/>
        <v>-59.027614773904034</v>
      </c>
      <c r="K77" s="56">
        <f>SUM(K71:K76)</f>
        <v>62608.54</v>
      </c>
    </row>
    <row r="78" spans="1:11" x14ac:dyDescent="0.2">
      <c r="C78" s="45"/>
      <c r="D78" s="51"/>
      <c r="E78" s="51"/>
      <c r="F78" s="51"/>
      <c r="G78" s="51"/>
      <c r="H78" s="52"/>
      <c r="I78" s="51"/>
      <c r="J78" s="51"/>
      <c r="K78" s="51"/>
    </row>
    <row r="79" spans="1:11" x14ac:dyDescent="0.2">
      <c r="C79" s="58" t="s">
        <v>147</v>
      </c>
      <c r="D79" s="51"/>
      <c r="E79" s="51"/>
      <c r="F79" s="51"/>
      <c r="G79" s="51"/>
      <c r="H79" s="52"/>
      <c r="I79" s="51"/>
      <c r="J79" s="51"/>
      <c r="K79" s="51"/>
    </row>
    <row r="80" spans="1:11" hidden="1" x14ac:dyDescent="0.2">
      <c r="A80" s="43" t="str">
        <f>IF(SUM(D80:K80)=0,"Hide","Show")</f>
        <v>Hide</v>
      </c>
      <c r="B80" s="45">
        <v>55100</v>
      </c>
      <c r="C80" s="55" t="s">
        <v>463</v>
      </c>
      <c r="D80" s="51">
        <v>0</v>
      </c>
      <c r="E80" s="51">
        <v>0</v>
      </c>
      <c r="F80" s="51">
        <f>E80-D80</f>
        <v>0</v>
      </c>
      <c r="G80" s="51">
        <v>0</v>
      </c>
      <c r="H80" s="52">
        <v>0</v>
      </c>
      <c r="I80" s="51">
        <f>H80-G80</f>
        <v>0</v>
      </c>
      <c r="J80" s="36">
        <f>IF(H80=0, 0,I80/H80)</f>
        <v>0</v>
      </c>
      <c r="K80" s="51">
        <v>0</v>
      </c>
    </row>
    <row r="81" spans="2:11" x14ac:dyDescent="0.2">
      <c r="B81" s="48"/>
      <c r="C81" s="48" t="s">
        <v>0</v>
      </c>
      <c r="D81" s="56">
        <f t="shared" ref="D81:I81" si="27">SUM(D80:D80)</f>
        <v>0</v>
      </c>
      <c r="E81" s="56">
        <f t="shared" si="27"/>
        <v>0</v>
      </c>
      <c r="F81" s="56">
        <f t="shared" si="27"/>
        <v>0</v>
      </c>
      <c r="G81" s="56">
        <f t="shared" si="27"/>
        <v>0</v>
      </c>
      <c r="H81" s="57">
        <f t="shared" si="27"/>
        <v>0</v>
      </c>
      <c r="I81" s="56">
        <f t="shared" si="27"/>
        <v>0</v>
      </c>
      <c r="J81" s="35">
        <f>IF(H81=0, 0,I81/H81)</f>
        <v>0</v>
      </c>
      <c r="K81" s="56">
        <f>SUM(K80:K80)</f>
        <v>0</v>
      </c>
    </row>
    <row r="82" spans="2:11" x14ac:dyDescent="0.2">
      <c r="C82" s="55"/>
      <c r="D82" s="51"/>
      <c r="E82" s="51"/>
      <c r="F82" s="51"/>
      <c r="G82" s="51"/>
      <c r="H82" s="52"/>
      <c r="I82" s="51"/>
      <c r="J82" s="51"/>
      <c r="K82" s="51"/>
    </row>
    <row r="83" spans="2:11" x14ac:dyDescent="0.2">
      <c r="C83" s="45"/>
      <c r="D83" s="51"/>
      <c r="E83" s="51"/>
      <c r="F83" s="51"/>
      <c r="G83" s="51"/>
      <c r="H83" s="52"/>
      <c r="I83" s="51"/>
      <c r="J83" s="51"/>
      <c r="K83" s="51"/>
    </row>
    <row r="84" spans="2:11" x14ac:dyDescent="0.2">
      <c r="B84" s="48"/>
      <c r="C84" s="48" t="s">
        <v>12</v>
      </c>
      <c r="D84" s="53">
        <f t="shared" ref="D84:I84" si="28">SUM(D42,D51,D60,D68,D77,D81)</f>
        <v>5225</v>
      </c>
      <c r="E84" s="53">
        <f t="shared" si="28"/>
        <v>0</v>
      </c>
      <c r="F84" s="53">
        <f t="shared" si="28"/>
        <v>-5225</v>
      </c>
      <c r="G84" s="53">
        <f t="shared" si="28"/>
        <v>57387</v>
      </c>
      <c r="H84" s="54">
        <f t="shared" si="28"/>
        <v>1429.8899999999999</v>
      </c>
      <c r="I84" s="53">
        <f t="shared" si="28"/>
        <v>-55957.11</v>
      </c>
      <c r="J84" s="34">
        <f>IF(H84=0, 0,I84/H84)</f>
        <v>-39.133856450496197</v>
      </c>
      <c r="K84" s="53">
        <f>SUM(K42,K51,K60,K68,K77,K81)</f>
        <v>62708.54</v>
      </c>
    </row>
    <row r="85" spans="2:11" x14ac:dyDescent="0.2">
      <c r="C85" s="45"/>
      <c r="D85" s="51"/>
      <c r="E85" s="51"/>
      <c r="F85" s="51"/>
      <c r="G85" s="51"/>
      <c r="H85" s="52"/>
      <c r="I85" s="51"/>
      <c r="J85" s="51"/>
      <c r="K85" s="51"/>
    </row>
    <row r="86" spans="2:11" x14ac:dyDescent="0.2">
      <c r="B86" s="48"/>
      <c r="C86" s="48" t="s">
        <v>16</v>
      </c>
      <c r="D86" s="49"/>
      <c r="E86" s="49"/>
      <c r="F86" s="49"/>
      <c r="G86" s="49"/>
      <c r="H86" s="50"/>
      <c r="I86" s="49"/>
      <c r="J86" s="49"/>
      <c r="K86" s="49"/>
    </row>
    <row r="87" spans="2:11" ht="13.15" thickBot="1" x14ac:dyDescent="0.25">
      <c r="B87" s="48"/>
      <c r="C87" s="48" t="s">
        <v>17</v>
      </c>
      <c r="D87" s="46">
        <f t="shared" ref="D87:I87" si="29">D30-D84</f>
        <v>4579</v>
      </c>
      <c r="E87" s="46">
        <f t="shared" si="29"/>
        <v>0</v>
      </c>
      <c r="F87" s="46">
        <f t="shared" si="29"/>
        <v>-4579</v>
      </c>
      <c r="G87" s="46">
        <f t="shared" si="29"/>
        <v>50457</v>
      </c>
      <c r="H87" s="47">
        <f t="shared" si="29"/>
        <v>-1429.8899999999999</v>
      </c>
      <c r="I87" s="46">
        <f t="shared" si="29"/>
        <v>-51886.89</v>
      </c>
      <c r="J87" s="33">
        <f>IF(H87=0, 0,I87/H87)</f>
        <v>36.287329794599586</v>
      </c>
      <c r="K87" s="46">
        <f>K30-K84</f>
        <v>54941.46</v>
      </c>
    </row>
    <row r="88" spans="2:11" ht="13.15" thickTop="1" x14ac:dyDescent="0.2"/>
  </sheetData>
  <pageMargins left="0.7" right="0.7" top="0.75" bottom="0.75" header="0.3" footer="0.3"/>
  <pageSetup paperSize="9" scale="5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75C2D-3078-499F-A3A8-62E281DC857B}">
  <sheetPr>
    <pageSetUpPr fitToPage="1"/>
  </sheetPr>
  <dimension ref="A1:X88"/>
  <sheetViews>
    <sheetView workbookViewId="0">
      <pane xSplit="3" ySplit="19" topLeftCell="D63" activePane="bottomRight" state="frozen"/>
      <selection activeCell="C2" sqref="C2"/>
      <selection pane="topRight" activeCell="D2" sqref="D2"/>
      <selection pane="bottomLeft" activeCell="C148" sqref="C148"/>
      <selection pane="bottomRight" activeCell="M44" sqref="M44"/>
    </sheetView>
  </sheetViews>
  <sheetFormatPr defaultRowHeight="12.55" x14ac:dyDescent="0.2"/>
  <cols>
    <col min="1" max="1" width="16.6640625" style="43" hidden="1" customWidth="1"/>
    <col min="2" max="2" width="11.88671875" style="45" hidden="1" customWidth="1"/>
    <col min="3" max="3" width="36.21875" style="44" bestFit="1" customWidth="1"/>
    <col min="4" max="11" width="12.6640625" style="43" customWidth="1"/>
    <col min="12" max="16384" width="8.88671875" style="43"/>
  </cols>
  <sheetData>
    <row r="1" spans="1:11" hidden="1" x14ac:dyDescent="0.2">
      <c r="A1" s="43" t="s">
        <v>904</v>
      </c>
      <c r="B1" s="45" t="s">
        <v>18</v>
      </c>
      <c r="C1" s="44" t="s">
        <v>19</v>
      </c>
      <c r="D1" s="68"/>
      <c r="E1" s="68"/>
      <c r="F1" s="68"/>
      <c r="G1" s="68"/>
      <c r="H1" s="68"/>
      <c r="I1" s="68"/>
      <c r="J1" s="68"/>
      <c r="K1" s="68"/>
    </row>
    <row r="2" spans="1:11" x14ac:dyDescent="0.2">
      <c r="C2" s="45"/>
      <c r="D2" s="51"/>
      <c r="E2" s="51"/>
      <c r="F2" s="51"/>
      <c r="G2" s="65" t="s">
        <v>205</v>
      </c>
      <c r="H2" s="51"/>
      <c r="I2" s="51"/>
      <c r="J2" s="51"/>
      <c r="K2" s="51"/>
    </row>
    <row r="3" spans="1:11" x14ac:dyDescent="0.2">
      <c r="C3" s="45"/>
      <c r="D3" s="51"/>
      <c r="E3" s="51"/>
      <c r="F3" s="51"/>
      <c r="G3" s="65" t="s">
        <v>13</v>
      </c>
      <c r="H3" s="51"/>
      <c r="I3" s="51"/>
      <c r="J3" s="51"/>
      <c r="K3" s="51"/>
    </row>
    <row r="4" spans="1:11" x14ac:dyDescent="0.2">
      <c r="C4" s="45"/>
      <c r="D4" s="51"/>
      <c r="E4" s="51"/>
      <c r="F4" s="51"/>
      <c r="G4" s="67" t="str">
        <f>B8</f>
        <v>2020/11/30</v>
      </c>
      <c r="H4" s="49"/>
      <c r="I4" s="51"/>
      <c r="J4" s="51"/>
      <c r="K4" s="51"/>
    </row>
    <row r="5" spans="1:11" hidden="1" x14ac:dyDescent="0.2">
      <c r="A5" s="43" t="s">
        <v>18</v>
      </c>
      <c r="B5" s="45" t="s">
        <v>22</v>
      </c>
      <c r="C5" s="45"/>
      <c r="D5" s="51"/>
      <c r="E5" s="51"/>
      <c r="F5" s="51"/>
      <c r="G5" s="65"/>
      <c r="H5" s="49"/>
      <c r="I5" s="51"/>
      <c r="J5" s="51"/>
      <c r="K5" s="51"/>
    </row>
    <row r="6" spans="1:11" hidden="1" x14ac:dyDescent="0.2">
      <c r="A6" s="43" t="s">
        <v>18</v>
      </c>
      <c r="B6" s="66" t="str">
        <f>Option!$D$6</f>
        <v>2020/11/01</v>
      </c>
      <c r="C6" s="45"/>
      <c r="D6" s="51"/>
      <c r="E6" s="51"/>
      <c r="F6" s="51"/>
      <c r="G6" s="65"/>
      <c r="H6" s="49"/>
      <c r="I6" s="51"/>
      <c r="J6" s="51"/>
      <c r="K6" s="51"/>
    </row>
    <row r="7" spans="1:11" hidden="1" x14ac:dyDescent="0.2">
      <c r="A7" s="43" t="s">
        <v>18</v>
      </c>
      <c r="B7" s="45" t="s">
        <v>23</v>
      </c>
      <c r="C7" s="45"/>
      <c r="D7" s="51"/>
      <c r="E7" s="51"/>
      <c r="F7" s="51"/>
      <c r="G7" s="65"/>
      <c r="H7" s="49"/>
      <c r="I7" s="51"/>
      <c r="J7" s="51"/>
      <c r="K7" s="51"/>
    </row>
    <row r="8" spans="1:11" hidden="1" x14ac:dyDescent="0.2">
      <c r="A8" s="43" t="s">
        <v>18</v>
      </c>
      <c r="B8" s="66" t="str">
        <f>Option!$D$7</f>
        <v>2020/11/30</v>
      </c>
      <c r="C8" s="45"/>
      <c r="D8" s="51"/>
      <c r="E8" s="51"/>
      <c r="F8" s="51"/>
      <c r="G8" s="65"/>
      <c r="H8" s="51"/>
      <c r="I8" s="51"/>
      <c r="J8" s="51"/>
      <c r="K8" s="51"/>
    </row>
    <row r="9" spans="1:11" hidden="1" x14ac:dyDescent="0.2">
      <c r="A9" s="43" t="s">
        <v>18</v>
      </c>
      <c r="B9" s="45" t="s">
        <v>24</v>
      </c>
      <c r="C9" s="45"/>
      <c r="D9" s="51"/>
      <c r="E9" s="51"/>
      <c r="F9" s="51"/>
      <c r="G9" s="65"/>
      <c r="H9" s="51"/>
      <c r="I9" s="51"/>
      <c r="J9" s="51"/>
      <c r="K9" s="51"/>
    </row>
    <row r="10" spans="1:11" hidden="1" x14ac:dyDescent="0.2">
      <c r="A10" s="43" t="s">
        <v>18</v>
      </c>
      <c r="B10" s="66" t="str">
        <f>Option!$D$8</f>
        <v>2020/01/01</v>
      </c>
      <c r="C10" s="45"/>
      <c r="D10" s="51"/>
      <c r="E10" s="51"/>
      <c r="F10" s="51"/>
      <c r="G10" s="65"/>
      <c r="H10" s="51"/>
      <c r="I10" s="51"/>
      <c r="J10" s="51"/>
      <c r="K10" s="51"/>
    </row>
    <row r="11" spans="1:11" hidden="1" x14ac:dyDescent="0.2">
      <c r="A11" s="43" t="s">
        <v>18</v>
      </c>
      <c r="B11" s="45" t="s">
        <v>25</v>
      </c>
      <c r="C11" s="45"/>
      <c r="D11" s="51"/>
      <c r="E11" s="51"/>
      <c r="F11" s="51"/>
      <c r="G11" s="65"/>
      <c r="H11" s="51"/>
      <c r="I11" s="51"/>
      <c r="J11" s="51"/>
      <c r="K11" s="51"/>
    </row>
    <row r="12" spans="1:11" ht="11.3" hidden="1" customHeight="1" x14ac:dyDescent="0.2">
      <c r="A12" s="43" t="s">
        <v>18</v>
      </c>
      <c r="B12" s="66">
        <f>EOMONTH(B10,11)</f>
        <v>44196</v>
      </c>
      <c r="C12" s="45"/>
      <c r="D12" s="51"/>
      <c r="E12" s="51"/>
      <c r="F12" s="51"/>
      <c r="G12" s="65"/>
      <c r="H12" s="51"/>
      <c r="I12" s="51"/>
      <c r="J12" s="51"/>
      <c r="K12" s="51"/>
    </row>
    <row r="13" spans="1:11" ht="11.3" hidden="1" customHeight="1" x14ac:dyDescent="0.2">
      <c r="A13" s="43" t="s">
        <v>18</v>
      </c>
      <c r="B13" s="66" t="s">
        <v>26</v>
      </c>
      <c r="C13" s="45"/>
      <c r="D13" s="51"/>
      <c r="E13" s="51"/>
      <c r="F13" s="51"/>
      <c r="G13" s="65"/>
      <c r="H13" s="51"/>
      <c r="I13" s="51"/>
      <c r="J13" s="51"/>
      <c r="K13" s="51"/>
    </row>
    <row r="14" spans="1:11" ht="11.3" hidden="1" customHeight="1" x14ac:dyDescent="0.2">
      <c r="A14" s="43" t="s">
        <v>18</v>
      </c>
      <c r="B14" s="44" t="str">
        <f>"2300"</f>
        <v>2300</v>
      </c>
      <c r="C14" s="45"/>
      <c r="D14" s="51"/>
      <c r="E14" s="51"/>
      <c r="F14" s="51"/>
      <c r="G14" s="65"/>
      <c r="H14" s="51"/>
      <c r="I14" s="51"/>
      <c r="J14" s="51"/>
      <c r="K14" s="51"/>
    </row>
    <row r="15" spans="1:11" ht="11.3" hidden="1" customHeight="1" x14ac:dyDescent="0.2">
      <c r="A15" s="43" t="s">
        <v>18</v>
      </c>
      <c r="B15" s="44" t="str">
        <f>Option!D9</f>
        <v>2020</v>
      </c>
      <c r="E15" s="51"/>
      <c r="F15" s="51"/>
      <c r="G15" s="65"/>
      <c r="H15" s="51"/>
      <c r="I15" s="51"/>
      <c r="J15" s="51"/>
      <c r="K15" s="51"/>
    </row>
    <row r="16" spans="1:11" ht="11.3" customHeight="1" x14ac:dyDescent="0.2">
      <c r="C16" s="49" t="s">
        <v>920</v>
      </c>
      <c r="D16" s="51"/>
      <c r="E16" s="51"/>
      <c r="F16" s="51"/>
      <c r="G16" s="65"/>
      <c r="H16" s="51"/>
      <c r="I16" s="51"/>
      <c r="J16" s="51"/>
      <c r="K16" s="51"/>
    </row>
    <row r="17" spans="1:19" ht="11.3" customHeight="1" x14ac:dyDescent="0.2">
      <c r="B17" s="66"/>
      <c r="C17" s="45"/>
      <c r="D17" s="51"/>
      <c r="E17" s="51"/>
      <c r="F17" s="51"/>
      <c r="G17" s="65"/>
      <c r="H17" s="51"/>
      <c r="I17" s="51"/>
      <c r="J17" s="51"/>
      <c r="K17" s="51"/>
    </row>
    <row r="18" spans="1:19" x14ac:dyDescent="0.2">
      <c r="A18" s="43" t="s">
        <v>21</v>
      </c>
      <c r="C18" s="45"/>
      <c r="D18" s="63" t="s">
        <v>1</v>
      </c>
      <c r="E18" s="63" t="s">
        <v>1</v>
      </c>
      <c r="F18" s="63" t="s">
        <v>2</v>
      </c>
      <c r="G18" s="63" t="s">
        <v>3</v>
      </c>
      <c r="H18" s="64" t="s">
        <v>4</v>
      </c>
      <c r="I18" s="63" t="s">
        <v>2</v>
      </c>
      <c r="J18" s="63" t="s">
        <v>5</v>
      </c>
      <c r="K18" s="63" t="s">
        <v>6</v>
      </c>
    </row>
    <row r="19" spans="1:19" x14ac:dyDescent="0.2">
      <c r="C19" s="45"/>
      <c r="D19" s="63" t="s">
        <v>7</v>
      </c>
      <c r="E19" s="63" t="s">
        <v>8</v>
      </c>
      <c r="F19" s="63" t="s">
        <v>9</v>
      </c>
      <c r="G19" s="63" t="s">
        <v>10</v>
      </c>
      <c r="H19" s="64" t="s">
        <v>8</v>
      </c>
      <c r="I19" s="63" t="s">
        <v>9</v>
      </c>
      <c r="J19" s="63" t="s">
        <v>11</v>
      </c>
      <c r="K19" s="63" t="s">
        <v>7</v>
      </c>
    </row>
    <row r="20" spans="1:19" x14ac:dyDescent="0.2">
      <c r="C20" s="58" t="s">
        <v>14</v>
      </c>
      <c r="D20" s="51"/>
      <c r="E20" s="51"/>
      <c r="F20" s="51"/>
      <c r="G20" s="51"/>
      <c r="H20" s="52"/>
      <c r="I20" s="51"/>
      <c r="J20" s="51"/>
      <c r="K20" s="51"/>
    </row>
    <row r="21" spans="1:19" hidden="1" x14ac:dyDescent="0.2">
      <c r="A21" s="43" t="str">
        <f t="shared" ref="A21:A29" si="0">IF(SUM(D21:K21)=0,"Hide","Show")</f>
        <v>Hide</v>
      </c>
      <c r="B21" s="45">
        <v>65120</v>
      </c>
      <c r="C21" s="55" t="s">
        <v>204</v>
      </c>
      <c r="D21" s="51">
        <v>0</v>
      </c>
      <c r="E21" s="51">
        <v>0</v>
      </c>
      <c r="F21" s="51">
        <f t="shared" ref="F21:F29" si="1">E21-D21</f>
        <v>0</v>
      </c>
      <c r="G21" s="51">
        <v>0</v>
      </c>
      <c r="H21" s="52">
        <v>0</v>
      </c>
      <c r="I21" s="51">
        <f t="shared" ref="I21:I29" si="2">H21-G21</f>
        <v>0</v>
      </c>
      <c r="J21" s="36">
        <f t="shared" ref="J21:J30" si="3">IF(H21=0, 0,I21/H21)</f>
        <v>0</v>
      </c>
      <c r="K21" s="51">
        <v>0</v>
      </c>
    </row>
    <row r="22" spans="1:19" hidden="1" x14ac:dyDescent="0.2">
      <c r="A22" s="43" t="str">
        <f t="shared" si="0"/>
        <v>Hide</v>
      </c>
      <c r="B22" s="45">
        <v>66000</v>
      </c>
      <c r="C22" s="55" t="s">
        <v>557</v>
      </c>
      <c r="D22" s="51">
        <v>0</v>
      </c>
      <c r="E22" s="51">
        <v>0</v>
      </c>
      <c r="F22" s="51">
        <f t="shared" si="1"/>
        <v>0</v>
      </c>
      <c r="G22" s="51">
        <v>0</v>
      </c>
      <c r="H22" s="52">
        <v>0</v>
      </c>
      <c r="I22" s="51">
        <f t="shared" si="2"/>
        <v>0</v>
      </c>
      <c r="J22" s="36">
        <f t="shared" si="3"/>
        <v>0</v>
      </c>
      <c r="K22" s="51">
        <v>0</v>
      </c>
    </row>
    <row r="23" spans="1:19" hidden="1" x14ac:dyDescent="0.2">
      <c r="A23" s="43" t="str">
        <f t="shared" si="0"/>
        <v>Hide</v>
      </c>
      <c r="B23" s="45">
        <v>68000</v>
      </c>
      <c r="C23" s="55" t="s">
        <v>426</v>
      </c>
      <c r="D23" s="51">
        <v>0</v>
      </c>
      <c r="E23" s="51">
        <v>0</v>
      </c>
      <c r="F23" s="51">
        <f t="shared" si="1"/>
        <v>0</v>
      </c>
      <c r="G23" s="51">
        <v>0</v>
      </c>
      <c r="H23" s="52">
        <v>0</v>
      </c>
      <c r="I23" s="51">
        <f t="shared" si="2"/>
        <v>0</v>
      </c>
      <c r="J23" s="36">
        <f t="shared" si="3"/>
        <v>0</v>
      </c>
      <c r="K23" s="51">
        <v>0</v>
      </c>
    </row>
    <row r="24" spans="1:19" hidden="1" x14ac:dyDescent="0.2">
      <c r="A24" s="43" t="str">
        <f t="shared" si="0"/>
        <v>Hide</v>
      </c>
      <c r="B24" s="45">
        <v>68100</v>
      </c>
      <c r="C24" s="55" t="s">
        <v>427</v>
      </c>
      <c r="D24" s="51">
        <v>0</v>
      </c>
      <c r="E24" s="51">
        <v>0</v>
      </c>
      <c r="F24" s="51">
        <f t="shared" si="1"/>
        <v>0</v>
      </c>
      <c r="G24" s="51">
        <v>0</v>
      </c>
      <c r="H24" s="52">
        <v>0</v>
      </c>
      <c r="I24" s="51">
        <f t="shared" si="2"/>
        <v>0</v>
      </c>
      <c r="J24" s="36">
        <f t="shared" si="3"/>
        <v>0</v>
      </c>
      <c r="K24" s="51">
        <v>0</v>
      </c>
    </row>
    <row r="25" spans="1:19" hidden="1" x14ac:dyDescent="0.2">
      <c r="A25" s="43" t="str">
        <f t="shared" si="0"/>
        <v>Hide</v>
      </c>
      <c r="B25" s="45">
        <v>68110</v>
      </c>
      <c r="C25" s="55" t="s">
        <v>428</v>
      </c>
      <c r="D25" s="51">
        <v>0</v>
      </c>
      <c r="E25" s="51">
        <v>0</v>
      </c>
      <c r="F25" s="51">
        <f t="shared" si="1"/>
        <v>0</v>
      </c>
      <c r="G25" s="51">
        <v>0</v>
      </c>
      <c r="H25" s="52">
        <v>0</v>
      </c>
      <c r="I25" s="51">
        <f t="shared" si="2"/>
        <v>0</v>
      </c>
      <c r="J25" s="36">
        <f t="shared" si="3"/>
        <v>0</v>
      </c>
      <c r="K25" s="51">
        <v>0</v>
      </c>
    </row>
    <row r="26" spans="1:19" hidden="1" x14ac:dyDescent="0.2">
      <c r="A26" s="43" t="str">
        <f t="shared" si="0"/>
        <v>Hide</v>
      </c>
      <c r="B26" s="45">
        <v>68150</v>
      </c>
      <c r="C26" s="55" t="s">
        <v>429</v>
      </c>
      <c r="D26" s="51">
        <v>0</v>
      </c>
      <c r="E26" s="51">
        <v>0</v>
      </c>
      <c r="F26" s="51">
        <f t="shared" si="1"/>
        <v>0</v>
      </c>
      <c r="G26" s="51">
        <v>0</v>
      </c>
      <c r="H26" s="52">
        <v>0</v>
      </c>
      <c r="I26" s="51">
        <f t="shared" si="2"/>
        <v>0</v>
      </c>
      <c r="J26" s="36">
        <f t="shared" si="3"/>
        <v>0</v>
      </c>
      <c r="K26" s="51">
        <v>0</v>
      </c>
    </row>
    <row r="27" spans="1:19" hidden="1" x14ac:dyDescent="0.2">
      <c r="A27" s="43" t="str">
        <f t="shared" si="0"/>
        <v>Hide</v>
      </c>
      <c r="B27" s="45">
        <v>68200</v>
      </c>
      <c r="C27" s="55" t="s">
        <v>430</v>
      </c>
      <c r="D27" s="51">
        <v>0</v>
      </c>
      <c r="E27" s="51">
        <v>0</v>
      </c>
      <c r="F27" s="51">
        <f t="shared" si="1"/>
        <v>0</v>
      </c>
      <c r="G27" s="51">
        <v>0</v>
      </c>
      <c r="H27" s="52">
        <v>0</v>
      </c>
      <c r="I27" s="51">
        <f t="shared" si="2"/>
        <v>0</v>
      </c>
      <c r="J27" s="36">
        <f t="shared" si="3"/>
        <v>0</v>
      </c>
      <c r="K27" s="51">
        <v>0</v>
      </c>
    </row>
    <row r="28" spans="1:19" hidden="1" x14ac:dyDescent="0.2">
      <c r="A28" s="43" t="str">
        <f t="shared" si="0"/>
        <v>Hide</v>
      </c>
      <c r="B28" s="45">
        <v>68300</v>
      </c>
      <c r="C28" s="55" t="s">
        <v>431</v>
      </c>
      <c r="D28" s="51">
        <v>0</v>
      </c>
      <c r="E28" s="51">
        <v>0</v>
      </c>
      <c r="F28" s="51">
        <f t="shared" si="1"/>
        <v>0</v>
      </c>
      <c r="G28" s="51">
        <v>0</v>
      </c>
      <c r="H28" s="52">
        <v>0</v>
      </c>
      <c r="I28" s="51">
        <f t="shared" si="2"/>
        <v>0</v>
      </c>
      <c r="J28" s="36">
        <f t="shared" si="3"/>
        <v>0</v>
      </c>
      <c r="K28" s="51">
        <v>0</v>
      </c>
    </row>
    <row r="29" spans="1:19" x14ac:dyDescent="0.2">
      <c r="A29" s="43" t="str">
        <f t="shared" si="0"/>
        <v>Show</v>
      </c>
      <c r="B29" s="45">
        <v>68400</v>
      </c>
      <c r="C29" s="55" t="s">
        <v>432</v>
      </c>
      <c r="D29" s="51">
        <v>0</v>
      </c>
      <c r="E29" s="51">
        <v>118.48</v>
      </c>
      <c r="F29" s="51">
        <f t="shared" si="1"/>
        <v>118.48</v>
      </c>
      <c r="G29" s="51">
        <v>0</v>
      </c>
      <c r="H29" s="52">
        <v>398.76</v>
      </c>
      <c r="I29" s="51">
        <f t="shared" si="2"/>
        <v>398.76</v>
      </c>
      <c r="J29" s="36">
        <f t="shared" si="3"/>
        <v>1</v>
      </c>
      <c r="K29" s="51">
        <v>0</v>
      </c>
    </row>
    <row r="30" spans="1:19" s="60" customFormat="1" ht="13.8" thickBot="1" x14ac:dyDescent="0.3">
      <c r="B30" s="48"/>
      <c r="C30" s="48" t="s">
        <v>15</v>
      </c>
      <c r="D30" s="61">
        <f t="shared" ref="D30:I30" si="4">SUM(D21:D29)</f>
        <v>0</v>
      </c>
      <c r="E30" s="61">
        <f t="shared" si="4"/>
        <v>118.48</v>
      </c>
      <c r="F30" s="61">
        <f t="shared" si="4"/>
        <v>118.48</v>
      </c>
      <c r="G30" s="61">
        <f t="shared" si="4"/>
        <v>0</v>
      </c>
      <c r="H30" s="62">
        <f t="shared" si="4"/>
        <v>398.76</v>
      </c>
      <c r="I30" s="61">
        <f t="shared" si="4"/>
        <v>398.76</v>
      </c>
      <c r="J30" s="42">
        <f t="shared" si="3"/>
        <v>1</v>
      </c>
      <c r="K30" s="61">
        <f>SUM(K21:K29)</f>
        <v>0</v>
      </c>
    </row>
    <row r="31" spans="1:19" ht="13.15" thickTop="1" x14ac:dyDescent="0.2">
      <c r="C31" s="45"/>
      <c r="D31" s="51"/>
      <c r="E31" s="51"/>
      <c r="F31" s="51"/>
      <c r="G31" s="51"/>
      <c r="H31" s="52"/>
      <c r="I31" s="51"/>
      <c r="J31" s="51"/>
      <c r="K31" s="51"/>
    </row>
    <row r="32" spans="1:19" x14ac:dyDescent="0.2">
      <c r="C32" s="58" t="s">
        <v>207</v>
      </c>
      <c r="D32" s="51"/>
      <c r="E32" s="51"/>
      <c r="F32" s="51"/>
      <c r="G32" s="51"/>
      <c r="H32" s="52"/>
      <c r="I32" s="51"/>
      <c r="J32" s="51"/>
      <c r="K32" s="51"/>
      <c r="S32" s="59"/>
    </row>
    <row r="33" spans="1:24" x14ac:dyDescent="0.2">
      <c r="C33" s="58" t="s">
        <v>208</v>
      </c>
      <c r="D33" s="51"/>
      <c r="E33" s="51"/>
      <c r="F33" s="51"/>
      <c r="G33" s="51"/>
      <c r="H33" s="52"/>
      <c r="I33" s="51"/>
      <c r="J33" s="51"/>
      <c r="K33" s="51"/>
      <c r="T33" s="59"/>
    </row>
    <row r="34" spans="1:24" hidden="1" x14ac:dyDescent="0.2">
      <c r="A34" s="43" t="str">
        <f t="shared" ref="A34:A41" si="5">IF(SUM(D34:K34)=0,"Hide","Show")</f>
        <v>Hide</v>
      </c>
      <c r="B34" s="45">
        <v>46110</v>
      </c>
      <c r="C34" s="55" t="s">
        <v>433</v>
      </c>
      <c r="D34" s="51">
        <v>0</v>
      </c>
      <c r="E34" s="51">
        <v>0</v>
      </c>
      <c r="F34" s="51">
        <f t="shared" ref="F34:F41" si="6">E34-D34</f>
        <v>0</v>
      </c>
      <c r="G34" s="51">
        <v>0</v>
      </c>
      <c r="H34" s="52">
        <v>0</v>
      </c>
      <c r="I34" s="51">
        <f t="shared" ref="I34:I41" si="7">H34-G34</f>
        <v>0</v>
      </c>
      <c r="J34" s="36">
        <f t="shared" ref="J34:J42" si="8">IF(H34=0, 0,I34/H34)</f>
        <v>0</v>
      </c>
      <c r="K34" s="51">
        <v>0</v>
      </c>
      <c r="U34" s="59"/>
    </row>
    <row r="35" spans="1:24" hidden="1" x14ac:dyDescent="0.2">
      <c r="A35" s="43" t="str">
        <f t="shared" si="5"/>
        <v>Hide</v>
      </c>
      <c r="B35" s="45">
        <v>46120</v>
      </c>
      <c r="C35" s="55" t="s">
        <v>434</v>
      </c>
      <c r="D35" s="51">
        <v>0</v>
      </c>
      <c r="E35" s="51">
        <v>0</v>
      </c>
      <c r="F35" s="51">
        <f t="shared" si="6"/>
        <v>0</v>
      </c>
      <c r="G35" s="51">
        <v>0</v>
      </c>
      <c r="H35" s="52">
        <v>0</v>
      </c>
      <c r="I35" s="51">
        <f t="shared" si="7"/>
        <v>0</v>
      </c>
      <c r="J35" s="36">
        <f t="shared" si="8"/>
        <v>0</v>
      </c>
      <c r="K35" s="51">
        <v>0</v>
      </c>
      <c r="V35" s="59"/>
    </row>
    <row r="36" spans="1:24" hidden="1" x14ac:dyDescent="0.2">
      <c r="A36" s="43" t="str">
        <f t="shared" si="5"/>
        <v>Hide</v>
      </c>
      <c r="B36" s="45">
        <v>46140</v>
      </c>
      <c r="C36" s="55" t="s">
        <v>435</v>
      </c>
      <c r="D36" s="51">
        <v>0</v>
      </c>
      <c r="E36" s="51">
        <v>0</v>
      </c>
      <c r="F36" s="51">
        <f t="shared" si="6"/>
        <v>0</v>
      </c>
      <c r="G36" s="51">
        <v>0</v>
      </c>
      <c r="H36" s="52">
        <v>0</v>
      </c>
      <c r="I36" s="51">
        <f t="shared" si="7"/>
        <v>0</v>
      </c>
      <c r="J36" s="36">
        <f t="shared" si="8"/>
        <v>0</v>
      </c>
      <c r="K36" s="51">
        <v>0</v>
      </c>
      <c r="W36" s="59"/>
    </row>
    <row r="37" spans="1:24" hidden="1" x14ac:dyDescent="0.2">
      <c r="A37" s="43" t="str">
        <f t="shared" si="5"/>
        <v>Hide</v>
      </c>
      <c r="B37" s="45">
        <v>46200</v>
      </c>
      <c r="C37" s="55" t="s">
        <v>436</v>
      </c>
      <c r="D37" s="51">
        <v>0</v>
      </c>
      <c r="E37" s="51">
        <v>0</v>
      </c>
      <c r="F37" s="51">
        <f t="shared" si="6"/>
        <v>0</v>
      </c>
      <c r="G37" s="51">
        <v>0</v>
      </c>
      <c r="H37" s="52">
        <v>0</v>
      </c>
      <c r="I37" s="51">
        <f t="shared" si="7"/>
        <v>0</v>
      </c>
      <c r="J37" s="36">
        <f t="shared" si="8"/>
        <v>0</v>
      </c>
      <c r="K37" s="51">
        <v>0</v>
      </c>
      <c r="X37" s="59"/>
    </row>
    <row r="38" spans="1:24" hidden="1" x14ac:dyDescent="0.2">
      <c r="A38" s="43" t="str">
        <f t="shared" si="5"/>
        <v>Hide</v>
      </c>
      <c r="B38" s="45">
        <v>46300</v>
      </c>
      <c r="C38" s="55" t="s">
        <v>437</v>
      </c>
      <c r="D38" s="51">
        <v>0</v>
      </c>
      <c r="E38" s="51">
        <v>0</v>
      </c>
      <c r="F38" s="51">
        <f t="shared" si="6"/>
        <v>0</v>
      </c>
      <c r="G38" s="51">
        <v>0</v>
      </c>
      <c r="H38" s="52">
        <v>0</v>
      </c>
      <c r="I38" s="51">
        <f t="shared" si="7"/>
        <v>0</v>
      </c>
      <c r="J38" s="36">
        <f t="shared" si="8"/>
        <v>0</v>
      </c>
      <c r="K38" s="51">
        <v>0</v>
      </c>
    </row>
    <row r="39" spans="1:24" hidden="1" x14ac:dyDescent="0.2">
      <c r="A39" s="43" t="str">
        <f t="shared" si="5"/>
        <v>Hide</v>
      </c>
      <c r="B39" s="45">
        <v>46460</v>
      </c>
      <c r="C39" s="55" t="s">
        <v>438</v>
      </c>
      <c r="D39" s="51">
        <v>0</v>
      </c>
      <c r="E39" s="51">
        <v>0</v>
      </c>
      <c r="F39" s="51">
        <f t="shared" si="6"/>
        <v>0</v>
      </c>
      <c r="G39" s="51">
        <v>0</v>
      </c>
      <c r="H39" s="52">
        <v>0</v>
      </c>
      <c r="I39" s="51">
        <f t="shared" si="7"/>
        <v>0</v>
      </c>
      <c r="J39" s="36">
        <f t="shared" si="8"/>
        <v>0</v>
      </c>
      <c r="K39" s="51">
        <v>0</v>
      </c>
    </row>
    <row r="40" spans="1:24" hidden="1" x14ac:dyDescent="0.2">
      <c r="A40" s="43" t="str">
        <f t="shared" si="5"/>
        <v>Hide</v>
      </c>
      <c r="B40" s="45">
        <v>46470</v>
      </c>
      <c r="C40" s="55" t="s">
        <v>439</v>
      </c>
      <c r="D40" s="51">
        <v>0</v>
      </c>
      <c r="E40" s="51">
        <v>0</v>
      </c>
      <c r="F40" s="51">
        <f t="shared" si="6"/>
        <v>0</v>
      </c>
      <c r="G40" s="51">
        <v>0</v>
      </c>
      <c r="H40" s="52">
        <v>0</v>
      </c>
      <c r="I40" s="51">
        <f t="shared" si="7"/>
        <v>0</v>
      </c>
      <c r="J40" s="36">
        <f t="shared" si="8"/>
        <v>0</v>
      </c>
      <c r="K40" s="51">
        <v>0</v>
      </c>
    </row>
    <row r="41" spans="1:24" hidden="1" x14ac:dyDescent="0.2">
      <c r="A41" s="43" t="str">
        <f t="shared" si="5"/>
        <v>Hide</v>
      </c>
      <c r="B41" s="45">
        <v>46520</v>
      </c>
      <c r="C41" s="55" t="s">
        <v>440</v>
      </c>
      <c r="D41" s="51">
        <v>0</v>
      </c>
      <c r="E41" s="51">
        <v>0</v>
      </c>
      <c r="F41" s="51">
        <f t="shared" si="6"/>
        <v>0</v>
      </c>
      <c r="G41" s="51">
        <v>0</v>
      </c>
      <c r="H41" s="52">
        <v>0</v>
      </c>
      <c r="I41" s="51">
        <f t="shared" si="7"/>
        <v>0</v>
      </c>
      <c r="J41" s="36">
        <f t="shared" si="8"/>
        <v>0</v>
      </c>
      <c r="K41" s="51">
        <v>0</v>
      </c>
    </row>
    <row r="42" spans="1:24" x14ac:dyDescent="0.2">
      <c r="B42" s="48" t="s">
        <v>20</v>
      </c>
      <c r="C42" s="48" t="s">
        <v>0</v>
      </c>
      <c r="D42" s="56">
        <f t="shared" ref="D42:I42" si="9">SUM(D34:D41)</f>
        <v>0</v>
      </c>
      <c r="E42" s="56">
        <f t="shared" si="9"/>
        <v>0</v>
      </c>
      <c r="F42" s="56">
        <f t="shared" si="9"/>
        <v>0</v>
      </c>
      <c r="G42" s="56">
        <f t="shared" si="9"/>
        <v>0</v>
      </c>
      <c r="H42" s="57">
        <f t="shared" si="9"/>
        <v>0</v>
      </c>
      <c r="I42" s="56">
        <f t="shared" si="9"/>
        <v>0</v>
      </c>
      <c r="J42" s="35">
        <f t="shared" si="8"/>
        <v>0</v>
      </c>
      <c r="K42" s="56">
        <f>SUM(K34:K41)</f>
        <v>0</v>
      </c>
    </row>
    <row r="43" spans="1:24" x14ac:dyDescent="0.2">
      <c r="C43" s="45"/>
      <c r="D43" s="51"/>
      <c r="E43" s="51"/>
      <c r="F43" s="51"/>
      <c r="G43" s="51"/>
      <c r="H43" s="52"/>
      <c r="I43" s="51"/>
      <c r="J43" s="37"/>
      <c r="K43" s="51"/>
    </row>
    <row r="44" spans="1:24" x14ac:dyDescent="0.2">
      <c r="C44" s="58" t="s">
        <v>209</v>
      </c>
      <c r="D44" s="51"/>
      <c r="E44" s="51"/>
      <c r="F44" s="51"/>
      <c r="G44" s="51"/>
      <c r="H44" s="52"/>
      <c r="I44" s="51"/>
      <c r="J44" s="51"/>
      <c r="K44" s="51"/>
    </row>
    <row r="45" spans="1:24" hidden="1" x14ac:dyDescent="0.2">
      <c r="A45" s="43" t="str">
        <f t="shared" ref="A45:A50" si="10">IF(SUM(D45:K45)=0,"Hide","Show")</f>
        <v>Hide</v>
      </c>
      <c r="B45" s="45">
        <v>48120</v>
      </c>
      <c r="C45" s="55" t="s">
        <v>441</v>
      </c>
      <c r="D45" s="51">
        <v>0</v>
      </c>
      <c r="E45" s="51">
        <v>0</v>
      </c>
      <c r="F45" s="51">
        <f t="shared" ref="F45:F50" si="11">E45-D45</f>
        <v>0</v>
      </c>
      <c r="G45" s="51">
        <v>0</v>
      </c>
      <c r="H45" s="52">
        <v>0</v>
      </c>
      <c r="I45" s="51">
        <f t="shared" ref="I45:I50" si="12">H45-G45</f>
        <v>0</v>
      </c>
      <c r="J45" s="36">
        <f t="shared" ref="J45:J51" si="13">IF(H45=0, 0,I45/H45)</f>
        <v>0</v>
      </c>
      <c r="K45" s="51">
        <v>0</v>
      </c>
    </row>
    <row r="46" spans="1:24" hidden="1" x14ac:dyDescent="0.2">
      <c r="A46" s="43" t="str">
        <f t="shared" si="10"/>
        <v>Hide</v>
      </c>
      <c r="B46" s="45">
        <v>48320</v>
      </c>
      <c r="C46" s="55" t="s">
        <v>660</v>
      </c>
      <c r="D46" s="51">
        <v>0</v>
      </c>
      <c r="E46" s="51">
        <v>0</v>
      </c>
      <c r="F46" s="51">
        <f t="shared" si="11"/>
        <v>0</v>
      </c>
      <c r="G46" s="51">
        <v>0</v>
      </c>
      <c r="H46" s="52">
        <v>0</v>
      </c>
      <c r="I46" s="51">
        <f t="shared" si="12"/>
        <v>0</v>
      </c>
      <c r="J46" s="36">
        <f t="shared" si="13"/>
        <v>0</v>
      </c>
      <c r="K46" s="51">
        <v>0</v>
      </c>
    </row>
    <row r="47" spans="1:24" hidden="1" x14ac:dyDescent="0.2">
      <c r="A47" s="43" t="str">
        <f t="shared" si="10"/>
        <v>Hide</v>
      </c>
      <c r="B47" s="45">
        <v>48410</v>
      </c>
      <c r="C47" s="55" t="s">
        <v>442</v>
      </c>
      <c r="D47" s="51">
        <v>0</v>
      </c>
      <c r="E47" s="51">
        <v>0</v>
      </c>
      <c r="F47" s="51">
        <f t="shared" si="11"/>
        <v>0</v>
      </c>
      <c r="G47" s="51">
        <v>0</v>
      </c>
      <c r="H47" s="52">
        <v>0</v>
      </c>
      <c r="I47" s="51">
        <f t="shared" si="12"/>
        <v>0</v>
      </c>
      <c r="J47" s="36">
        <f t="shared" si="13"/>
        <v>0</v>
      </c>
      <c r="K47" s="51">
        <v>0</v>
      </c>
    </row>
    <row r="48" spans="1:24" x14ac:dyDescent="0.2">
      <c r="A48" s="43" t="str">
        <f t="shared" si="10"/>
        <v>Show</v>
      </c>
      <c r="B48" s="45">
        <v>48420</v>
      </c>
      <c r="C48" s="55" t="s">
        <v>443</v>
      </c>
      <c r="D48" s="51">
        <v>8</v>
      </c>
      <c r="E48" s="51">
        <v>0</v>
      </c>
      <c r="F48" s="51">
        <f t="shared" si="11"/>
        <v>-8</v>
      </c>
      <c r="G48" s="51">
        <v>0</v>
      </c>
      <c r="H48" s="52">
        <v>0</v>
      </c>
      <c r="I48" s="51">
        <f t="shared" si="12"/>
        <v>0</v>
      </c>
      <c r="J48" s="36">
        <f t="shared" si="13"/>
        <v>0</v>
      </c>
      <c r="K48" s="51">
        <v>100</v>
      </c>
    </row>
    <row r="49" spans="1:11" hidden="1" x14ac:dyDescent="0.2">
      <c r="A49" s="43" t="str">
        <f t="shared" si="10"/>
        <v>Hide</v>
      </c>
      <c r="B49" s="45">
        <v>48610</v>
      </c>
      <c r="C49" s="55" t="s">
        <v>444</v>
      </c>
      <c r="D49" s="51">
        <v>0</v>
      </c>
      <c r="E49" s="51">
        <v>0</v>
      </c>
      <c r="F49" s="51">
        <f t="shared" si="11"/>
        <v>0</v>
      </c>
      <c r="G49" s="51">
        <v>0</v>
      </c>
      <c r="H49" s="52">
        <v>0</v>
      </c>
      <c r="I49" s="51">
        <f t="shared" si="12"/>
        <v>0</v>
      </c>
      <c r="J49" s="36">
        <f t="shared" si="13"/>
        <v>0</v>
      </c>
      <c r="K49" s="51">
        <v>0</v>
      </c>
    </row>
    <row r="50" spans="1:11" hidden="1" x14ac:dyDescent="0.2">
      <c r="A50" s="43" t="str">
        <f t="shared" si="10"/>
        <v>Hide</v>
      </c>
      <c r="B50" s="45">
        <v>48710</v>
      </c>
      <c r="C50" s="55" t="s">
        <v>445</v>
      </c>
      <c r="D50" s="51">
        <v>0</v>
      </c>
      <c r="E50" s="51">
        <v>0</v>
      </c>
      <c r="F50" s="51">
        <f t="shared" si="11"/>
        <v>0</v>
      </c>
      <c r="G50" s="51">
        <v>0</v>
      </c>
      <c r="H50" s="52">
        <v>0</v>
      </c>
      <c r="I50" s="51">
        <f t="shared" si="12"/>
        <v>0</v>
      </c>
      <c r="J50" s="36">
        <f t="shared" si="13"/>
        <v>0</v>
      </c>
      <c r="K50" s="51">
        <v>0</v>
      </c>
    </row>
    <row r="51" spans="1:11" x14ac:dyDescent="0.2">
      <c r="B51" s="48" t="s">
        <v>20</v>
      </c>
      <c r="C51" s="48" t="s">
        <v>0</v>
      </c>
      <c r="D51" s="56">
        <f t="shared" ref="D51:I51" si="14">SUM(D45:D50)</f>
        <v>8</v>
      </c>
      <c r="E51" s="56">
        <f t="shared" si="14"/>
        <v>0</v>
      </c>
      <c r="F51" s="56">
        <f t="shared" si="14"/>
        <v>-8</v>
      </c>
      <c r="G51" s="56">
        <f t="shared" si="14"/>
        <v>0</v>
      </c>
      <c r="H51" s="57">
        <f t="shared" si="14"/>
        <v>0</v>
      </c>
      <c r="I51" s="56">
        <f t="shared" si="14"/>
        <v>0</v>
      </c>
      <c r="J51" s="35">
        <f t="shared" si="13"/>
        <v>0</v>
      </c>
      <c r="K51" s="56">
        <f>SUM(K45:K50)</f>
        <v>100</v>
      </c>
    </row>
    <row r="52" spans="1:11" x14ac:dyDescent="0.2">
      <c r="C52" s="45"/>
      <c r="D52" s="51"/>
      <c r="E52" s="51"/>
      <c r="F52" s="51"/>
      <c r="G52" s="51"/>
      <c r="H52" s="52"/>
      <c r="I52" s="51"/>
      <c r="J52" s="51"/>
      <c r="K52" s="51"/>
    </row>
    <row r="53" spans="1:11" x14ac:dyDescent="0.2">
      <c r="C53" s="58" t="s">
        <v>210</v>
      </c>
      <c r="D53" s="51"/>
      <c r="E53" s="51"/>
      <c r="F53" s="51"/>
      <c r="G53" s="51"/>
      <c r="H53" s="52"/>
      <c r="I53" s="51"/>
      <c r="J53" s="51"/>
      <c r="K53" s="51"/>
    </row>
    <row r="54" spans="1:11" hidden="1" x14ac:dyDescent="0.2">
      <c r="A54" s="43" t="str">
        <f t="shared" ref="A54:A59" si="15">IF(SUM(D54:K54)=0,"Hide","Show")</f>
        <v>Hide</v>
      </c>
      <c r="B54" s="45">
        <v>49200</v>
      </c>
      <c r="C54" s="55" t="s">
        <v>446</v>
      </c>
      <c r="D54" s="51">
        <v>0</v>
      </c>
      <c r="E54" s="51">
        <v>0</v>
      </c>
      <c r="F54" s="51">
        <f t="shared" ref="F54:F59" si="16">E54-D54</f>
        <v>0</v>
      </c>
      <c r="G54" s="51">
        <v>0</v>
      </c>
      <c r="H54" s="52">
        <v>0</v>
      </c>
      <c r="I54" s="51">
        <f t="shared" ref="I54:I59" si="17">H54-G54</f>
        <v>0</v>
      </c>
      <c r="J54" s="36">
        <f t="shared" ref="J54:J60" si="18">IF(H54=0, 0,I54/H54)</f>
        <v>0</v>
      </c>
      <c r="K54" s="51">
        <v>0</v>
      </c>
    </row>
    <row r="55" spans="1:11" hidden="1" x14ac:dyDescent="0.2">
      <c r="A55" s="43" t="str">
        <f t="shared" si="15"/>
        <v>Hide</v>
      </c>
      <c r="B55" s="45">
        <v>49210</v>
      </c>
      <c r="C55" s="55" t="s">
        <v>447</v>
      </c>
      <c r="D55" s="51">
        <v>0</v>
      </c>
      <c r="E55" s="51">
        <v>0</v>
      </c>
      <c r="F55" s="51">
        <f t="shared" si="16"/>
        <v>0</v>
      </c>
      <c r="G55" s="51">
        <v>0</v>
      </c>
      <c r="H55" s="52">
        <v>0</v>
      </c>
      <c r="I55" s="51">
        <f t="shared" si="17"/>
        <v>0</v>
      </c>
      <c r="J55" s="36">
        <f t="shared" si="18"/>
        <v>0</v>
      </c>
      <c r="K55" s="51">
        <v>0</v>
      </c>
    </row>
    <row r="56" spans="1:11" hidden="1" x14ac:dyDescent="0.2">
      <c r="A56" s="43" t="str">
        <f t="shared" si="15"/>
        <v>Hide</v>
      </c>
      <c r="B56" s="45">
        <v>49310</v>
      </c>
      <c r="C56" s="55" t="s">
        <v>448</v>
      </c>
      <c r="D56" s="51">
        <v>0</v>
      </c>
      <c r="E56" s="51">
        <v>0</v>
      </c>
      <c r="F56" s="51">
        <f t="shared" si="16"/>
        <v>0</v>
      </c>
      <c r="G56" s="51">
        <v>0</v>
      </c>
      <c r="H56" s="52">
        <v>0</v>
      </c>
      <c r="I56" s="51">
        <f t="shared" si="17"/>
        <v>0</v>
      </c>
      <c r="J56" s="36">
        <f t="shared" si="18"/>
        <v>0</v>
      </c>
      <c r="K56" s="51">
        <v>0</v>
      </c>
    </row>
    <row r="57" spans="1:11" hidden="1" x14ac:dyDescent="0.2">
      <c r="A57" s="43" t="str">
        <f t="shared" si="15"/>
        <v>Hide</v>
      </c>
      <c r="B57" s="45">
        <v>49400</v>
      </c>
      <c r="C57" s="55" t="s">
        <v>449</v>
      </c>
      <c r="D57" s="51">
        <v>0</v>
      </c>
      <c r="E57" s="51">
        <v>0</v>
      </c>
      <c r="F57" s="51">
        <f t="shared" si="16"/>
        <v>0</v>
      </c>
      <c r="G57" s="51">
        <v>0</v>
      </c>
      <c r="H57" s="52">
        <v>0</v>
      </c>
      <c r="I57" s="51">
        <f t="shared" si="17"/>
        <v>0</v>
      </c>
      <c r="J57" s="36">
        <f t="shared" si="18"/>
        <v>0</v>
      </c>
      <c r="K57" s="51">
        <v>0</v>
      </c>
    </row>
    <row r="58" spans="1:11" hidden="1" x14ac:dyDescent="0.2">
      <c r="A58" s="43" t="str">
        <f t="shared" si="15"/>
        <v>Hide</v>
      </c>
      <c r="B58" s="45">
        <v>49450</v>
      </c>
      <c r="C58" s="55" t="s">
        <v>450</v>
      </c>
      <c r="D58" s="51">
        <v>0</v>
      </c>
      <c r="E58" s="51">
        <v>0</v>
      </c>
      <c r="F58" s="51">
        <f t="shared" si="16"/>
        <v>0</v>
      </c>
      <c r="G58" s="51">
        <v>0</v>
      </c>
      <c r="H58" s="52">
        <v>0</v>
      </c>
      <c r="I58" s="51">
        <f t="shared" si="17"/>
        <v>0</v>
      </c>
      <c r="J58" s="36">
        <f t="shared" si="18"/>
        <v>0</v>
      </c>
      <c r="K58" s="51">
        <v>0</v>
      </c>
    </row>
    <row r="59" spans="1:11" hidden="1" x14ac:dyDescent="0.2">
      <c r="A59" s="43" t="str">
        <f t="shared" si="15"/>
        <v>Hide</v>
      </c>
      <c r="B59" s="45">
        <v>49600</v>
      </c>
      <c r="C59" s="55" t="s">
        <v>451</v>
      </c>
      <c r="D59" s="51">
        <v>0</v>
      </c>
      <c r="E59" s="51">
        <v>0</v>
      </c>
      <c r="F59" s="51">
        <f t="shared" si="16"/>
        <v>0</v>
      </c>
      <c r="G59" s="51">
        <v>0</v>
      </c>
      <c r="H59" s="52">
        <v>0</v>
      </c>
      <c r="I59" s="51">
        <f t="shared" si="17"/>
        <v>0</v>
      </c>
      <c r="J59" s="36">
        <f t="shared" si="18"/>
        <v>0</v>
      </c>
      <c r="K59" s="51">
        <v>0</v>
      </c>
    </row>
    <row r="60" spans="1:11" x14ac:dyDescent="0.2">
      <c r="B60" s="48" t="s">
        <v>20</v>
      </c>
      <c r="C60" s="48" t="s">
        <v>0</v>
      </c>
      <c r="D60" s="56">
        <f t="shared" ref="D60:I60" si="19">SUM(D54:D59)</f>
        <v>0</v>
      </c>
      <c r="E60" s="56">
        <f t="shared" si="19"/>
        <v>0</v>
      </c>
      <c r="F60" s="56">
        <f t="shared" si="19"/>
        <v>0</v>
      </c>
      <c r="G60" s="56">
        <f t="shared" si="19"/>
        <v>0</v>
      </c>
      <c r="H60" s="57">
        <f t="shared" si="19"/>
        <v>0</v>
      </c>
      <c r="I60" s="56">
        <f t="shared" si="19"/>
        <v>0</v>
      </c>
      <c r="J60" s="35">
        <f t="shared" si="18"/>
        <v>0</v>
      </c>
      <c r="K60" s="56">
        <f>SUM(K54:K59)</f>
        <v>0</v>
      </c>
    </row>
    <row r="61" spans="1:11" x14ac:dyDescent="0.2">
      <c r="B61" s="48"/>
      <c r="C61" s="48"/>
      <c r="D61" s="49"/>
      <c r="E61" s="49"/>
      <c r="F61" s="49"/>
      <c r="G61" s="49"/>
      <c r="H61" s="50"/>
      <c r="I61" s="49"/>
      <c r="J61" s="41"/>
      <c r="K61" s="49"/>
    </row>
    <row r="62" spans="1:11" x14ac:dyDescent="0.2">
      <c r="B62" s="48"/>
      <c r="C62" s="58" t="s">
        <v>211</v>
      </c>
      <c r="D62" s="49"/>
      <c r="E62" s="49"/>
      <c r="F62" s="49"/>
      <c r="G62" s="49"/>
      <c r="H62" s="50"/>
      <c r="I62" s="49"/>
      <c r="J62" s="41"/>
      <c r="K62" s="49"/>
    </row>
    <row r="63" spans="1:11" x14ac:dyDescent="0.2">
      <c r="A63" s="43" t="str">
        <f>IF(SUM(D63:K63)=0,"Hide","Show")</f>
        <v>Show</v>
      </c>
      <c r="B63" s="45">
        <v>52100</v>
      </c>
      <c r="C63" s="55" t="s">
        <v>452</v>
      </c>
      <c r="D63" s="51">
        <v>375</v>
      </c>
      <c r="E63" s="51">
        <v>41.47</v>
      </c>
      <c r="F63" s="51">
        <f>E63-D63</f>
        <v>-333.53</v>
      </c>
      <c r="G63" s="51">
        <v>4125</v>
      </c>
      <c r="H63" s="52">
        <v>182.15</v>
      </c>
      <c r="I63" s="51">
        <f>H63-G63</f>
        <v>-3942.85</v>
      </c>
      <c r="J63" s="36">
        <f t="shared" ref="J63:J68" si="20">IF(H63=0, 0,I63/H63)</f>
        <v>-21.646170738402414</v>
      </c>
      <c r="K63" s="51">
        <v>4500</v>
      </c>
    </row>
    <row r="64" spans="1:11" hidden="1" x14ac:dyDescent="0.2">
      <c r="A64" s="43" t="str">
        <f>IF(SUM(D64:K64)=0,"Hide","Show")</f>
        <v>Hide</v>
      </c>
      <c r="B64" s="45">
        <v>52200</v>
      </c>
      <c r="C64" s="55" t="s">
        <v>453</v>
      </c>
      <c r="D64" s="51">
        <v>0</v>
      </c>
      <c r="E64" s="51">
        <v>0</v>
      </c>
      <c r="F64" s="51">
        <f>E64-D64</f>
        <v>0</v>
      </c>
      <c r="G64" s="51">
        <v>0</v>
      </c>
      <c r="H64" s="52">
        <v>0</v>
      </c>
      <c r="I64" s="51">
        <f>H64-G64</f>
        <v>0</v>
      </c>
      <c r="J64" s="36">
        <f t="shared" si="20"/>
        <v>0</v>
      </c>
      <c r="K64" s="51">
        <v>0</v>
      </c>
    </row>
    <row r="65" spans="1:11" hidden="1" x14ac:dyDescent="0.2">
      <c r="A65" s="43" t="str">
        <f>IF(SUM(D65:K65)=0,"Hide","Show")</f>
        <v>Hide</v>
      </c>
      <c r="B65" s="45">
        <v>52300</v>
      </c>
      <c r="C65" s="55" t="s">
        <v>454</v>
      </c>
      <c r="D65" s="51">
        <v>0</v>
      </c>
      <c r="E65" s="51">
        <v>0</v>
      </c>
      <c r="F65" s="51">
        <f>E65-D65</f>
        <v>0</v>
      </c>
      <c r="G65" s="51">
        <v>0</v>
      </c>
      <c r="H65" s="52">
        <v>0</v>
      </c>
      <c r="I65" s="51">
        <f>H65-G65</f>
        <v>0</v>
      </c>
      <c r="J65" s="36">
        <f t="shared" si="20"/>
        <v>0</v>
      </c>
      <c r="K65" s="51">
        <v>0</v>
      </c>
    </row>
    <row r="66" spans="1:11" hidden="1" x14ac:dyDescent="0.2">
      <c r="A66" s="43" t="str">
        <f>IF(SUM(D66:K66)=0,"Hide","Show")</f>
        <v>Hide</v>
      </c>
      <c r="B66" s="45">
        <v>52400</v>
      </c>
      <c r="C66" s="55" t="s">
        <v>455</v>
      </c>
      <c r="D66" s="51">
        <v>0</v>
      </c>
      <c r="E66" s="51">
        <v>0</v>
      </c>
      <c r="F66" s="51">
        <f>E66-D66</f>
        <v>0</v>
      </c>
      <c r="G66" s="51">
        <v>0</v>
      </c>
      <c r="H66" s="52">
        <v>0</v>
      </c>
      <c r="I66" s="51">
        <f>H66-G66</f>
        <v>0</v>
      </c>
      <c r="J66" s="36">
        <f t="shared" si="20"/>
        <v>0</v>
      </c>
      <c r="K66" s="51">
        <v>0</v>
      </c>
    </row>
    <row r="67" spans="1:11" hidden="1" x14ac:dyDescent="0.2">
      <c r="A67" s="43" t="str">
        <f>IF(SUM(D67:K67)=0,"Hide","Show")</f>
        <v>Hide</v>
      </c>
      <c r="B67" s="45">
        <v>52500</v>
      </c>
      <c r="C67" s="55" t="s">
        <v>456</v>
      </c>
      <c r="D67" s="51">
        <v>0</v>
      </c>
      <c r="E67" s="51">
        <v>0</v>
      </c>
      <c r="F67" s="51">
        <f>E67-D67</f>
        <v>0</v>
      </c>
      <c r="G67" s="51">
        <v>0</v>
      </c>
      <c r="H67" s="52">
        <v>0</v>
      </c>
      <c r="I67" s="51">
        <f>H67-G67</f>
        <v>0</v>
      </c>
      <c r="J67" s="36">
        <f t="shared" si="20"/>
        <v>0</v>
      </c>
      <c r="K67" s="51">
        <v>0</v>
      </c>
    </row>
    <row r="68" spans="1:11" x14ac:dyDescent="0.2">
      <c r="B68" s="48"/>
      <c r="C68" s="48" t="s">
        <v>0</v>
      </c>
      <c r="D68" s="56">
        <f t="shared" ref="D68:I68" si="21">SUM(D63:D67)</f>
        <v>375</v>
      </c>
      <c r="E68" s="56">
        <f t="shared" si="21"/>
        <v>41.47</v>
      </c>
      <c r="F68" s="56">
        <f t="shared" si="21"/>
        <v>-333.53</v>
      </c>
      <c r="G68" s="56">
        <f t="shared" si="21"/>
        <v>4125</v>
      </c>
      <c r="H68" s="57">
        <f t="shared" si="21"/>
        <v>182.15</v>
      </c>
      <c r="I68" s="56">
        <f t="shared" si="21"/>
        <v>-3942.85</v>
      </c>
      <c r="J68" s="35">
        <f t="shared" si="20"/>
        <v>-21.646170738402414</v>
      </c>
      <c r="K68" s="56">
        <f>SUM(K63:K67)</f>
        <v>4500</v>
      </c>
    </row>
    <row r="69" spans="1:11" x14ac:dyDescent="0.2">
      <c r="B69" s="48"/>
      <c r="C69" s="48"/>
      <c r="D69" s="49"/>
      <c r="E69" s="49"/>
      <c r="F69" s="49"/>
      <c r="G69" s="49"/>
      <c r="H69" s="50"/>
      <c r="I69" s="49"/>
      <c r="J69" s="41"/>
      <c r="K69" s="49"/>
    </row>
    <row r="70" spans="1:11" x14ac:dyDescent="0.2">
      <c r="B70" s="48"/>
      <c r="C70" s="58" t="s">
        <v>212</v>
      </c>
      <c r="D70" s="49"/>
      <c r="E70" s="49"/>
      <c r="F70" s="49"/>
      <c r="G70" s="49"/>
      <c r="H70" s="50"/>
      <c r="I70" s="49"/>
      <c r="J70" s="41"/>
      <c r="K70" s="49"/>
    </row>
    <row r="71" spans="1:11" hidden="1" x14ac:dyDescent="0.2">
      <c r="A71" s="43" t="str">
        <f t="shared" ref="A71:A76" si="22">IF(SUM(D71:K71)=0,"Hide","Show")</f>
        <v>Hide</v>
      </c>
      <c r="B71" s="45">
        <v>53100</v>
      </c>
      <c r="C71" s="55" t="s">
        <v>457</v>
      </c>
      <c r="D71" s="51">
        <v>0</v>
      </c>
      <c r="E71" s="51">
        <v>0</v>
      </c>
      <c r="F71" s="51">
        <f t="shared" ref="F71:F76" si="23">E71-D71</f>
        <v>0</v>
      </c>
      <c r="G71" s="51">
        <v>0</v>
      </c>
      <c r="H71" s="52">
        <v>0</v>
      </c>
      <c r="I71" s="51">
        <f t="shared" ref="I71:I76" si="24">H71-G71</f>
        <v>0</v>
      </c>
      <c r="J71" s="36">
        <f t="shared" ref="J71:J77" si="25">IF(H71=0, 0,I71/H71)</f>
        <v>0</v>
      </c>
      <c r="K71" s="51">
        <v>0</v>
      </c>
    </row>
    <row r="72" spans="1:11" hidden="1" x14ac:dyDescent="0.2">
      <c r="A72" s="43" t="str">
        <f t="shared" si="22"/>
        <v>Hide</v>
      </c>
      <c r="B72" s="45">
        <v>53110</v>
      </c>
      <c r="C72" s="55" t="s">
        <v>458</v>
      </c>
      <c r="D72" s="51">
        <v>0</v>
      </c>
      <c r="E72" s="51">
        <v>0</v>
      </c>
      <c r="F72" s="51">
        <f t="shared" si="23"/>
        <v>0</v>
      </c>
      <c r="G72" s="51">
        <v>0</v>
      </c>
      <c r="H72" s="52">
        <v>0</v>
      </c>
      <c r="I72" s="51">
        <f t="shared" si="24"/>
        <v>0</v>
      </c>
      <c r="J72" s="36">
        <f t="shared" si="25"/>
        <v>0</v>
      </c>
      <c r="K72" s="51">
        <v>0</v>
      </c>
    </row>
    <row r="73" spans="1:11" hidden="1" x14ac:dyDescent="0.2">
      <c r="A73" s="43" t="str">
        <f t="shared" si="22"/>
        <v>Hide</v>
      </c>
      <c r="B73" s="45">
        <v>53120</v>
      </c>
      <c r="C73" s="55" t="s">
        <v>459</v>
      </c>
      <c r="D73" s="51">
        <v>0</v>
      </c>
      <c r="E73" s="51">
        <v>0</v>
      </c>
      <c r="F73" s="51">
        <f t="shared" si="23"/>
        <v>0</v>
      </c>
      <c r="G73" s="51">
        <v>0</v>
      </c>
      <c r="H73" s="52">
        <v>0</v>
      </c>
      <c r="I73" s="51">
        <f t="shared" si="24"/>
        <v>0</v>
      </c>
      <c r="J73" s="36">
        <f t="shared" si="25"/>
        <v>0</v>
      </c>
      <c r="K73" s="51">
        <v>0</v>
      </c>
    </row>
    <row r="74" spans="1:11" hidden="1" x14ac:dyDescent="0.2">
      <c r="A74" s="43" t="str">
        <f t="shared" si="22"/>
        <v>Hide</v>
      </c>
      <c r="B74" s="45">
        <v>53130</v>
      </c>
      <c r="C74" s="55" t="s">
        <v>460</v>
      </c>
      <c r="D74" s="51">
        <v>0</v>
      </c>
      <c r="E74" s="51">
        <v>0</v>
      </c>
      <c r="F74" s="51">
        <f t="shared" si="23"/>
        <v>0</v>
      </c>
      <c r="G74" s="51">
        <v>0</v>
      </c>
      <c r="H74" s="52">
        <v>0</v>
      </c>
      <c r="I74" s="51">
        <f t="shared" si="24"/>
        <v>0</v>
      </c>
      <c r="J74" s="36">
        <f t="shared" si="25"/>
        <v>0</v>
      </c>
      <c r="K74" s="51">
        <v>0</v>
      </c>
    </row>
    <row r="75" spans="1:11" hidden="1" x14ac:dyDescent="0.2">
      <c r="A75" s="43" t="str">
        <f t="shared" si="22"/>
        <v>Hide</v>
      </c>
      <c r="B75" s="45">
        <v>53150</v>
      </c>
      <c r="C75" s="55" t="s">
        <v>461</v>
      </c>
      <c r="D75" s="51">
        <v>0</v>
      </c>
      <c r="E75" s="51">
        <v>0</v>
      </c>
      <c r="F75" s="51">
        <f t="shared" si="23"/>
        <v>0</v>
      </c>
      <c r="G75" s="51">
        <v>0</v>
      </c>
      <c r="H75" s="52">
        <v>0</v>
      </c>
      <c r="I75" s="51">
        <f t="shared" si="24"/>
        <v>0</v>
      </c>
      <c r="J75" s="36">
        <f t="shared" si="25"/>
        <v>0</v>
      </c>
      <c r="K75" s="51">
        <v>0</v>
      </c>
    </row>
    <row r="76" spans="1:11" hidden="1" x14ac:dyDescent="0.2">
      <c r="A76" s="43" t="str">
        <f t="shared" si="22"/>
        <v>Hide</v>
      </c>
      <c r="B76" s="45">
        <v>53500</v>
      </c>
      <c r="C76" s="55" t="s">
        <v>462</v>
      </c>
      <c r="D76" s="51">
        <v>0</v>
      </c>
      <c r="E76" s="51">
        <v>0</v>
      </c>
      <c r="F76" s="51">
        <f t="shared" si="23"/>
        <v>0</v>
      </c>
      <c r="G76" s="51">
        <v>0</v>
      </c>
      <c r="H76" s="52">
        <v>0</v>
      </c>
      <c r="I76" s="51">
        <f t="shared" si="24"/>
        <v>0</v>
      </c>
      <c r="J76" s="36">
        <f t="shared" si="25"/>
        <v>0</v>
      </c>
      <c r="K76" s="51">
        <v>0</v>
      </c>
    </row>
    <row r="77" spans="1:11" x14ac:dyDescent="0.2">
      <c r="B77" s="48"/>
      <c r="C77" s="48" t="s">
        <v>0</v>
      </c>
      <c r="D77" s="56">
        <f t="shared" ref="D77:I77" si="26">SUM(D71:D76)</f>
        <v>0</v>
      </c>
      <c r="E77" s="56">
        <f t="shared" si="26"/>
        <v>0</v>
      </c>
      <c r="F77" s="56">
        <f t="shared" si="26"/>
        <v>0</v>
      </c>
      <c r="G77" s="56">
        <f t="shared" si="26"/>
        <v>0</v>
      </c>
      <c r="H77" s="57">
        <f t="shared" si="26"/>
        <v>0</v>
      </c>
      <c r="I77" s="56">
        <f t="shared" si="26"/>
        <v>0</v>
      </c>
      <c r="J77" s="35">
        <f t="shared" si="25"/>
        <v>0</v>
      </c>
      <c r="K77" s="56">
        <f>SUM(K71:K76)</f>
        <v>0</v>
      </c>
    </row>
    <row r="78" spans="1:11" x14ac:dyDescent="0.2">
      <c r="C78" s="45"/>
      <c r="D78" s="51"/>
      <c r="E78" s="51"/>
      <c r="F78" s="51"/>
      <c r="G78" s="51"/>
      <c r="H78" s="52"/>
      <c r="I78" s="51"/>
      <c r="J78" s="51"/>
      <c r="K78" s="51"/>
    </row>
    <row r="79" spans="1:11" x14ac:dyDescent="0.2">
      <c r="C79" s="58" t="s">
        <v>147</v>
      </c>
      <c r="D79" s="51"/>
      <c r="E79" s="51"/>
      <c r="F79" s="51"/>
      <c r="G79" s="51"/>
      <c r="H79" s="52"/>
      <c r="I79" s="51"/>
      <c r="J79" s="51"/>
      <c r="K79" s="51"/>
    </row>
    <row r="80" spans="1:11" hidden="1" x14ac:dyDescent="0.2">
      <c r="A80" s="43" t="str">
        <f>IF(SUM(D80:K80)=0,"Hide","Show")</f>
        <v>Hide</v>
      </c>
      <c r="B80" s="45">
        <v>55100</v>
      </c>
      <c r="C80" s="55" t="s">
        <v>463</v>
      </c>
      <c r="D80" s="51">
        <v>0</v>
      </c>
      <c r="E80" s="51">
        <v>0</v>
      </c>
      <c r="F80" s="51">
        <f>E80-D80</f>
        <v>0</v>
      </c>
      <c r="G80" s="51">
        <v>0</v>
      </c>
      <c r="H80" s="52">
        <v>0</v>
      </c>
      <c r="I80" s="51">
        <f>H80-G80</f>
        <v>0</v>
      </c>
      <c r="J80" s="36">
        <f>IF(H80=0, 0,I80/H80)</f>
        <v>0</v>
      </c>
      <c r="K80" s="51">
        <v>0</v>
      </c>
    </row>
    <row r="81" spans="2:11" x14ac:dyDescent="0.2">
      <c r="B81" s="48"/>
      <c r="C81" s="48" t="s">
        <v>0</v>
      </c>
      <c r="D81" s="56">
        <f t="shared" ref="D81:I81" si="27">SUM(D80:D80)</f>
        <v>0</v>
      </c>
      <c r="E81" s="56">
        <f t="shared" si="27"/>
        <v>0</v>
      </c>
      <c r="F81" s="56">
        <f t="shared" si="27"/>
        <v>0</v>
      </c>
      <c r="G81" s="56">
        <f t="shared" si="27"/>
        <v>0</v>
      </c>
      <c r="H81" s="57">
        <f t="shared" si="27"/>
        <v>0</v>
      </c>
      <c r="I81" s="56">
        <f t="shared" si="27"/>
        <v>0</v>
      </c>
      <c r="J81" s="35">
        <f>IF(H81=0, 0,I81/H81)</f>
        <v>0</v>
      </c>
      <c r="K81" s="56">
        <f>SUM(K80:K80)</f>
        <v>0</v>
      </c>
    </row>
    <row r="82" spans="2:11" x14ac:dyDescent="0.2">
      <c r="C82" s="55"/>
      <c r="D82" s="51"/>
      <c r="E82" s="51"/>
      <c r="F82" s="51"/>
      <c r="G82" s="51"/>
      <c r="H82" s="52"/>
      <c r="I82" s="51"/>
      <c r="J82" s="51"/>
      <c r="K82" s="51"/>
    </row>
    <row r="83" spans="2:11" x14ac:dyDescent="0.2">
      <c r="C83" s="45"/>
      <c r="D83" s="51"/>
      <c r="E83" s="51"/>
      <c r="F83" s="51"/>
      <c r="G83" s="51"/>
      <c r="H83" s="52"/>
      <c r="I83" s="51"/>
      <c r="J83" s="51"/>
      <c r="K83" s="51"/>
    </row>
    <row r="84" spans="2:11" x14ac:dyDescent="0.2">
      <c r="B84" s="48"/>
      <c r="C84" s="48" t="s">
        <v>12</v>
      </c>
      <c r="D84" s="53">
        <f t="shared" ref="D84:I84" si="28">SUM(D42,D51,D60,D68,D77,D81)</f>
        <v>383</v>
      </c>
      <c r="E84" s="53">
        <f t="shared" si="28"/>
        <v>41.47</v>
      </c>
      <c r="F84" s="53">
        <f t="shared" si="28"/>
        <v>-341.53</v>
      </c>
      <c r="G84" s="53">
        <f t="shared" si="28"/>
        <v>4125</v>
      </c>
      <c r="H84" s="54">
        <f t="shared" si="28"/>
        <v>182.15</v>
      </c>
      <c r="I84" s="53">
        <f t="shared" si="28"/>
        <v>-3942.85</v>
      </c>
      <c r="J84" s="34">
        <f>IF(H84=0, 0,I84/H84)</f>
        <v>-21.646170738402414</v>
      </c>
      <c r="K84" s="53">
        <f>SUM(K42,K51,K60,K68,K77,K81)</f>
        <v>4600</v>
      </c>
    </row>
    <row r="85" spans="2:11" x14ac:dyDescent="0.2">
      <c r="C85" s="45"/>
      <c r="D85" s="51"/>
      <c r="E85" s="51"/>
      <c r="F85" s="51"/>
      <c r="G85" s="51"/>
      <c r="H85" s="52"/>
      <c r="I85" s="51"/>
      <c r="J85" s="51"/>
      <c r="K85" s="51"/>
    </row>
    <row r="86" spans="2:11" x14ac:dyDescent="0.2">
      <c r="B86" s="48"/>
      <c r="C86" s="48" t="s">
        <v>16</v>
      </c>
      <c r="D86" s="49"/>
      <c r="E86" s="49"/>
      <c r="F86" s="49"/>
      <c r="G86" s="49"/>
      <c r="H86" s="50"/>
      <c r="I86" s="49"/>
      <c r="J86" s="49"/>
      <c r="K86" s="49"/>
    </row>
    <row r="87" spans="2:11" ht="13.15" thickBot="1" x14ac:dyDescent="0.25">
      <c r="B87" s="48"/>
      <c r="C87" s="48" t="s">
        <v>17</v>
      </c>
      <c r="D87" s="46">
        <f t="shared" ref="D87:I87" si="29">D30-D84</f>
        <v>-383</v>
      </c>
      <c r="E87" s="46">
        <f t="shared" si="29"/>
        <v>77.010000000000005</v>
      </c>
      <c r="F87" s="46">
        <f t="shared" si="29"/>
        <v>460.01</v>
      </c>
      <c r="G87" s="46">
        <f t="shared" si="29"/>
        <v>-4125</v>
      </c>
      <c r="H87" s="47">
        <f t="shared" si="29"/>
        <v>216.60999999999999</v>
      </c>
      <c r="I87" s="46">
        <f t="shared" si="29"/>
        <v>4341.6099999999997</v>
      </c>
      <c r="J87" s="33">
        <f>IF(H87=0, 0,I87/H87)</f>
        <v>20.043442131018882</v>
      </c>
      <c r="K87" s="46">
        <f>K30-K84</f>
        <v>-4600</v>
      </c>
    </row>
    <row r="88" spans="2:11" ht="13.15" thickTop="1" x14ac:dyDescent="0.2"/>
  </sheetData>
  <pageMargins left="0.7" right="0.7" top="0.75" bottom="0.75" header="0.3" footer="0.3"/>
  <pageSetup paperSize="9" scale="5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8F68C-36CA-4FBF-93B0-5681A3BDA0F6}">
  <sheetPr>
    <pageSetUpPr fitToPage="1"/>
  </sheetPr>
  <dimension ref="A1:X88"/>
  <sheetViews>
    <sheetView workbookViewId="0">
      <pane xSplit="3" ySplit="19" topLeftCell="D63" activePane="bottomRight" state="frozen"/>
      <selection activeCell="C2" sqref="C2"/>
      <selection pane="topRight" activeCell="D2" sqref="D2"/>
      <selection pane="bottomLeft" activeCell="C148" sqref="C148"/>
      <selection pane="bottomRight" activeCell="M44" sqref="M44"/>
    </sheetView>
  </sheetViews>
  <sheetFormatPr defaultRowHeight="12.55" x14ac:dyDescent="0.2"/>
  <cols>
    <col min="1" max="1" width="16.6640625" style="43" hidden="1" customWidth="1"/>
    <col min="2" max="2" width="11.88671875" style="45" hidden="1" customWidth="1"/>
    <col min="3" max="3" width="36.21875" style="44" bestFit="1" customWidth="1"/>
    <col min="4" max="11" width="12.6640625" style="43" customWidth="1"/>
    <col min="12" max="16384" width="8.88671875" style="43"/>
  </cols>
  <sheetData>
    <row r="1" spans="1:11" hidden="1" x14ac:dyDescent="0.2">
      <c r="A1" s="43" t="s">
        <v>907</v>
      </c>
      <c r="B1" s="45" t="s">
        <v>18</v>
      </c>
      <c r="C1" s="44" t="s">
        <v>19</v>
      </c>
      <c r="D1" s="68"/>
      <c r="E1" s="68"/>
      <c r="F1" s="68"/>
      <c r="G1" s="68"/>
      <c r="H1" s="68"/>
      <c r="I1" s="68"/>
      <c r="J1" s="68"/>
      <c r="K1" s="68"/>
    </row>
    <row r="2" spans="1:11" x14ac:dyDescent="0.2">
      <c r="C2" s="45"/>
      <c r="D2" s="51"/>
      <c r="E2" s="51"/>
      <c r="F2" s="51"/>
      <c r="G2" s="65" t="s">
        <v>205</v>
      </c>
      <c r="H2" s="51"/>
      <c r="I2" s="51"/>
      <c r="J2" s="51"/>
      <c r="K2" s="51"/>
    </row>
    <row r="3" spans="1:11" x14ac:dyDescent="0.2">
      <c r="C3" s="45"/>
      <c r="D3" s="51"/>
      <c r="E3" s="51"/>
      <c r="F3" s="51"/>
      <c r="G3" s="65" t="s">
        <v>13</v>
      </c>
      <c r="H3" s="51"/>
      <c r="I3" s="51"/>
      <c r="J3" s="51"/>
      <c r="K3" s="51"/>
    </row>
    <row r="4" spans="1:11" x14ac:dyDescent="0.2">
      <c r="C4" s="45"/>
      <c r="D4" s="51"/>
      <c r="E4" s="51"/>
      <c r="F4" s="51"/>
      <c r="G4" s="67" t="str">
        <f>B8</f>
        <v>2020/11/30</v>
      </c>
      <c r="H4" s="49"/>
      <c r="I4" s="51"/>
      <c r="J4" s="51"/>
      <c r="K4" s="51"/>
    </row>
    <row r="5" spans="1:11" hidden="1" x14ac:dyDescent="0.2">
      <c r="A5" s="43" t="s">
        <v>18</v>
      </c>
      <c r="B5" s="45" t="s">
        <v>22</v>
      </c>
      <c r="C5" s="45"/>
      <c r="D5" s="51"/>
      <c r="E5" s="51"/>
      <c r="F5" s="51"/>
      <c r="G5" s="65"/>
      <c r="H5" s="49"/>
      <c r="I5" s="51"/>
      <c r="J5" s="51"/>
      <c r="K5" s="51"/>
    </row>
    <row r="6" spans="1:11" hidden="1" x14ac:dyDescent="0.2">
      <c r="A6" s="43" t="s">
        <v>18</v>
      </c>
      <c r="B6" s="66" t="str">
        <f>Option!$D$6</f>
        <v>2020/11/01</v>
      </c>
      <c r="C6" s="45"/>
      <c r="D6" s="51"/>
      <c r="E6" s="51"/>
      <c r="F6" s="51"/>
      <c r="G6" s="65"/>
      <c r="H6" s="49"/>
      <c r="I6" s="51"/>
      <c r="J6" s="51"/>
      <c r="K6" s="51"/>
    </row>
    <row r="7" spans="1:11" hidden="1" x14ac:dyDescent="0.2">
      <c r="A7" s="43" t="s">
        <v>18</v>
      </c>
      <c r="B7" s="45" t="s">
        <v>23</v>
      </c>
      <c r="C7" s="45"/>
      <c r="D7" s="51"/>
      <c r="E7" s="51"/>
      <c r="F7" s="51"/>
      <c r="G7" s="65"/>
      <c r="H7" s="49"/>
      <c r="I7" s="51"/>
      <c r="J7" s="51"/>
      <c r="K7" s="51"/>
    </row>
    <row r="8" spans="1:11" hidden="1" x14ac:dyDescent="0.2">
      <c r="A8" s="43" t="s">
        <v>18</v>
      </c>
      <c r="B8" s="66" t="str">
        <f>Option!$D$7</f>
        <v>2020/11/30</v>
      </c>
      <c r="C8" s="45"/>
      <c r="D8" s="51"/>
      <c r="E8" s="51"/>
      <c r="F8" s="51"/>
      <c r="G8" s="65"/>
      <c r="H8" s="51"/>
      <c r="I8" s="51"/>
      <c r="J8" s="51"/>
      <c r="K8" s="51"/>
    </row>
    <row r="9" spans="1:11" hidden="1" x14ac:dyDescent="0.2">
      <c r="A9" s="43" t="s">
        <v>18</v>
      </c>
      <c r="B9" s="45" t="s">
        <v>24</v>
      </c>
      <c r="C9" s="45"/>
      <c r="D9" s="51"/>
      <c r="E9" s="51"/>
      <c r="F9" s="51"/>
      <c r="G9" s="65"/>
      <c r="H9" s="51"/>
      <c r="I9" s="51"/>
      <c r="J9" s="51"/>
      <c r="K9" s="51"/>
    </row>
    <row r="10" spans="1:11" hidden="1" x14ac:dyDescent="0.2">
      <c r="A10" s="43" t="s">
        <v>18</v>
      </c>
      <c r="B10" s="66" t="str">
        <f>Option!$D$8</f>
        <v>2020/01/01</v>
      </c>
      <c r="C10" s="45"/>
      <c r="D10" s="51"/>
      <c r="E10" s="51"/>
      <c r="F10" s="51"/>
      <c r="G10" s="65"/>
      <c r="H10" s="51"/>
      <c r="I10" s="51"/>
      <c r="J10" s="51"/>
      <c r="K10" s="51"/>
    </row>
    <row r="11" spans="1:11" hidden="1" x14ac:dyDescent="0.2">
      <c r="A11" s="43" t="s">
        <v>18</v>
      </c>
      <c r="B11" s="45" t="s">
        <v>25</v>
      </c>
      <c r="C11" s="45"/>
      <c r="D11" s="51"/>
      <c r="E11" s="51"/>
      <c r="F11" s="51"/>
      <c r="G11" s="65"/>
      <c r="H11" s="51"/>
      <c r="I11" s="51"/>
      <c r="J11" s="51"/>
      <c r="K11" s="51"/>
    </row>
    <row r="12" spans="1:11" ht="11.3" hidden="1" customHeight="1" x14ac:dyDescent="0.2">
      <c r="A12" s="43" t="s">
        <v>18</v>
      </c>
      <c r="B12" s="66">
        <f>EOMONTH(B10,11)</f>
        <v>44196</v>
      </c>
      <c r="C12" s="45"/>
      <c r="D12" s="51"/>
      <c r="E12" s="51"/>
      <c r="F12" s="51"/>
      <c r="G12" s="65"/>
      <c r="H12" s="51"/>
      <c r="I12" s="51"/>
      <c r="J12" s="51"/>
      <c r="K12" s="51"/>
    </row>
    <row r="13" spans="1:11" ht="11.3" hidden="1" customHeight="1" x14ac:dyDescent="0.2">
      <c r="A13" s="43" t="s">
        <v>18</v>
      </c>
      <c r="B13" s="66" t="s">
        <v>26</v>
      </c>
      <c r="C13" s="45"/>
      <c r="D13" s="51"/>
      <c r="E13" s="51"/>
      <c r="F13" s="51"/>
      <c r="G13" s="65"/>
      <c r="H13" s="51"/>
      <c r="I13" s="51"/>
      <c r="J13" s="51"/>
      <c r="K13" s="51"/>
    </row>
    <row r="14" spans="1:11" ht="11.3" hidden="1" customHeight="1" x14ac:dyDescent="0.2">
      <c r="A14" s="43" t="s">
        <v>18</v>
      </c>
      <c r="B14" s="44" t="str">
        <f>"3100"</f>
        <v>3100</v>
      </c>
      <c r="C14" s="45"/>
      <c r="D14" s="51"/>
      <c r="E14" s="51"/>
      <c r="F14" s="51"/>
      <c r="G14" s="65"/>
      <c r="H14" s="51"/>
      <c r="I14" s="51"/>
      <c r="J14" s="51"/>
      <c r="K14" s="51"/>
    </row>
    <row r="15" spans="1:11" ht="11.3" hidden="1" customHeight="1" x14ac:dyDescent="0.2">
      <c r="A15" s="43" t="s">
        <v>18</v>
      </c>
      <c r="B15" s="44" t="str">
        <f>Option!D9</f>
        <v>2020</v>
      </c>
      <c r="E15" s="51"/>
      <c r="F15" s="51"/>
      <c r="G15" s="65"/>
      <c r="H15" s="51"/>
      <c r="I15" s="51"/>
      <c r="J15" s="51"/>
      <c r="K15" s="51"/>
    </row>
    <row r="16" spans="1:11" ht="11.3" customHeight="1" x14ac:dyDescent="0.2">
      <c r="C16" s="49" t="s">
        <v>921</v>
      </c>
      <c r="D16" s="51"/>
      <c r="E16" s="51"/>
      <c r="F16" s="51"/>
      <c r="G16" s="65"/>
      <c r="H16" s="51"/>
      <c r="I16" s="51"/>
      <c r="J16" s="51"/>
      <c r="K16" s="51"/>
    </row>
    <row r="17" spans="1:19" ht="11.3" customHeight="1" x14ac:dyDescent="0.2">
      <c r="B17" s="66"/>
      <c r="C17" s="45"/>
      <c r="D17" s="51"/>
      <c r="E17" s="51"/>
      <c r="F17" s="51"/>
      <c r="G17" s="65"/>
      <c r="H17" s="51"/>
      <c r="I17" s="51"/>
      <c r="J17" s="51"/>
      <c r="K17" s="51"/>
    </row>
    <row r="18" spans="1:19" x14ac:dyDescent="0.2">
      <c r="A18" s="43" t="s">
        <v>21</v>
      </c>
      <c r="C18" s="45"/>
      <c r="D18" s="63" t="s">
        <v>1</v>
      </c>
      <c r="E18" s="63" t="s">
        <v>1</v>
      </c>
      <c r="F18" s="63" t="s">
        <v>2</v>
      </c>
      <c r="G18" s="63" t="s">
        <v>3</v>
      </c>
      <c r="H18" s="64" t="s">
        <v>4</v>
      </c>
      <c r="I18" s="63" t="s">
        <v>2</v>
      </c>
      <c r="J18" s="63" t="s">
        <v>5</v>
      </c>
      <c r="K18" s="63" t="s">
        <v>6</v>
      </c>
    </row>
    <row r="19" spans="1:19" x14ac:dyDescent="0.2">
      <c r="C19" s="45"/>
      <c r="D19" s="63" t="s">
        <v>7</v>
      </c>
      <c r="E19" s="63" t="s">
        <v>8</v>
      </c>
      <c r="F19" s="63" t="s">
        <v>9</v>
      </c>
      <c r="G19" s="63" t="s">
        <v>10</v>
      </c>
      <c r="H19" s="64" t="s">
        <v>8</v>
      </c>
      <c r="I19" s="63" t="s">
        <v>9</v>
      </c>
      <c r="J19" s="63" t="s">
        <v>11</v>
      </c>
      <c r="K19" s="63" t="s">
        <v>7</v>
      </c>
    </row>
    <row r="20" spans="1:19" x14ac:dyDescent="0.2">
      <c r="C20" s="58" t="s">
        <v>14</v>
      </c>
      <c r="D20" s="51"/>
      <c r="E20" s="51"/>
      <c r="F20" s="51"/>
      <c r="G20" s="51"/>
      <c r="H20" s="52"/>
      <c r="I20" s="51"/>
      <c r="J20" s="51"/>
      <c r="K20" s="51"/>
    </row>
    <row r="21" spans="1:19" hidden="1" x14ac:dyDescent="0.2">
      <c r="A21" s="43" t="str">
        <f t="shared" ref="A21:A29" si="0">IF(SUM(D21:K21)=0,"Hide","Show")</f>
        <v>Hide</v>
      </c>
      <c r="B21" s="45">
        <v>65120</v>
      </c>
      <c r="C21" s="55" t="s">
        <v>204</v>
      </c>
      <c r="D21" s="51">
        <v>0</v>
      </c>
      <c r="E21" s="51">
        <v>0</v>
      </c>
      <c r="F21" s="51">
        <f t="shared" ref="F21:F29" si="1">E21-D21</f>
        <v>0</v>
      </c>
      <c r="G21" s="51">
        <v>0</v>
      </c>
      <c r="H21" s="52">
        <v>0</v>
      </c>
      <c r="I21" s="51">
        <f t="shared" ref="I21:I29" si="2">H21-G21</f>
        <v>0</v>
      </c>
      <c r="J21" s="36">
        <f t="shared" ref="J21:J30" si="3">IF(H21=0, 0,I21/H21)</f>
        <v>0</v>
      </c>
      <c r="K21" s="51">
        <v>0</v>
      </c>
    </row>
    <row r="22" spans="1:19" hidden="1" x14ac:dyDescent="0.2">
      <c r="A22" s="43" t="str">
        <f t="shared" si="0"/>
        <v>Hide</v>
      </c>
      <c r="B22" s="45">
        <v>66000</v>
      </c>
      <c r="C22" s="55" t="s">
        <v>557</v>
      </c>
      <c r="D22" s="51">
        <v>0</v>
      </c>
      <c r="E22" s="51">
        <v>0</v>
      </c>
      <c r="F22" s="51">
        <f t="shared" si="1"/>
        <v>0</v>
      </c>
      <c r="G22" s="51">
        <v>0</v>
      </c>
      <c r="H22" s="52">
        <v>0</v>
      </c>
      <c r="I22" s="51">
        <f t="shared" si="2"/>
        <v>0</v>
      </c>
      <c r="J22" s="36">
        <f t="shared" si="3"/>
        <v>0</v>
      </c>
      <c r="K22" s="51">
        <v>0</v>
      </c>
    </row>
    <row r="23" spans="1:19" hidden="1" x14ac:dyDescent="0.2">
      <c r="A23" s="43" t="str">
        <f t="shared" si="0"/>
        <v>Hide</v>
      </c>
      <c r="B23" s="45">
        <v>68000</v>
      </c>
      <c r="C23" s="55" t="s">
        <v>426</v>
      </c>
      <c r="D23" s="51">
        <v>0</v>
      </c>
      <c r="E23" s="51">
        <v>0</v>
      </c>
      <c r="F23" s="51">
        <f t="shared" si="1"/>
        <v>0</v>
      </c>
      <c r="G23" s="51">
        <v>0</v>
      </c>
      <c r="H23" s="52">
        <v>0</v>
      </c>
      <c r="I23" s="51">
        <f t="shared" si="2"/>
        <v>0</v>
      </c>
      <c r="J23" s="36">
        <f t="shared" si="3"/>
        <v>0</v>
      </c>
      <c r="K23" s="51">
        <v>0</v>
      </c>
    </row>
    <row r="24" spans="1:19" hidden="1" x14ac:dyDescent="0.2">
      <c r="A24" s="43" t="str">
        <f t="shared" si="0"/>
        <v>Hide</v>
      </c>
      <c r="B24" s="45">
        <v>68100</v>
      </c>
      <c r="C24" s="55" t="s">
        <v>427</v>
      </c>
      <c r="D24" s="51">
        <v>0</v>
      </c>
      <c r="E24" s="51">
        <v>0</v>
      </c>
      <c r="F24" s="51">
        <f t="shared" si="1"/>
        <v>0</v>
      </c>
      <c r="G24" s="51">
        <v>0</v>
      </c>
      <c r="H24" s="52">
        <v>0</v>
      </c>
      <c r="I24" s="51">
        <f t="shared" si="2"/>
        <v>0</v>
      </c>
      <c r="J24" s="36">
        <f t="shared" si="3"/>
        <v>0</v>
      </c>
      <c r="K24" s="51">
        <v>0</v>
      </c>
    </row>
    <row r="25" spans="1:19" hidden="1" x14ac:dyDescent="0.2">
      <c r="A25" s="43" t="str">
        <f t="shared" si="0"/>
        <v>Hide</v>
      </c>
      <c r="B25" s="45">
        <v>68110</v>
      </c>
      <c r="C25" s="55" t="s">
        <v>428</v>
      </c>
      <c r="D25" s="51">
        <v>0</v>
      </c>
      <c r="E25" s="51">
        <v>0</v>
      </c>
      <c r="F25" s="51">
        <f t="shared" si="1"/>
        <v>0</v>
      </c>
      <c r="G25" s="51">
        <v>0</v>
      </c>
      <c r="H25" s="52">
        <v>0</v>
      </c>
      <c r="I25" s="51">
        <f t="shared" si="2"/>
        <v>0</v>
      </c>
      <c r="J25" s="36">
        <f t="shared" si="3"/>
        <v>0</v>
      </c>
      <c r="K25" s="51">
        <v>0</v>
      </c>
    </row>
    <row r="26" spans="1:19" hidden="1" x14ac:dyDescent="0.2">
      <c r="A26" s="43" t="str">
        <f t="shared" si="0"/>
        <v>Hide</v>
      </c>
      <c r="B26" s="45">
        <v>68150</v>
      </c>
      <c r="C26" s="55" t="s">
        <v>429</v>
      </c>
      <c r="D26" s="51">
        <v>0</v>
      </c>
      <c r="E26" s="51">
        <v>0</v>
      </c>
      <c r="F26" s="51">
        <f t="shared" si="1"/>
        <v>0</v>
      </c>
      <c r="G26" s="51">
        <v>0</v>
      </c>
      <c r="H26" s="52">
        <v>0</v>
      </c>
      <c r="I26" s="51">
        <f t="shared" si="2"/>
        <v>0</v>
      </c>
      <c r="J26" s="36">
        <f t="shared" si="3"/>
        <v>0</v>
      </c>
      <c r="K26" s="51">
        <v>0</v>
      </c>
    </row>
    <row r="27" spans="1:19" hidden="1" x14ac:dyDescent="0.2">
      <c r="A27" s="43" t="str">
        <f t="shared" si="0"/>
        <v>Hide</v>
      </c>
      <c r="B27" s="45">
        <v>68200</v>
      </c>
      <c r="C27" s="55" t="s">
        <v>430</v>
      </c>
      <c r="D27" s="51">
        <v>0</v>
      </c>
      <c r="E27" s="51">
        <v>0</v>
      </c>
      <c r="F27" s="51">
        <f t="shared" si="1"/>
        <v>0</v>
      </c>
      <c r="G27" s="51">
        <v>0</v>
      </c>
      <c r="H27" s="52">
        <v>0</v>
      </c>
      <c r="I27" s="51">
        <f t="shared" si="2"/>
        <v>0</v>
      </c>
      <c r="J27" s="36">
        <f t="shared" si="3"/>
        <v>0</v>
      </c>
      <c r="K27" s="51">
        <v>0</v>
      </c>
    </row>
    <row r="28" spans="1:19" x14ac:dyDescent="0.2">
      <c r="A28" s="43" t="str">
        <f t="shared" si="0"/>
        <v>Show</v>
      </c>
      <c r="B28" s="45">
        <v>68300</v>
      </c>
      <c r="C28" s="55" t="s">
        <v>431</v>
      </c>
      <c r="D28" s="51">
        <v>208</v>
      </c>
      <c r="E28" s="51">
        <v>1173.23</v>
      </c>
      <c r="F28" s="51">
        <f t="shared" si="1"/>
        <v>965.23</v>
      </c>
      <c r="G28" s="51">
        <v>2288</v>
      </c>
      <c r="H28" s="52">
        <v>5351.84</v>
      </c>
      <c r="I28" s="51">
        <f t="shared" si="2"/>
        <v>3063.84</v>
      </c>
      <c r="J28" s="36">
        <f t="shared" si="3"/>
        <v>0.57248348231636226</v>
      </c>
      <c r="K28" s="51">
        <v>2500</v>
      </c>
    </row>
    <row r="29" spans="1:19" x14ac:dyDescent="0.2">
      <c r="A29" s="43" t="str">
        <f t="shared" si="0"/>
        <v>Show</v>
      </c>
      <c r="B29" s="45">
        <v>68400</v>
      </c>
      <c r="C29" s="55" t="s">
        <v>432</v>
      </c>
      <c r="D29" s="51">
        <v>8</v>
      </c>
      <c r="E29" s="51">
        <v>1066.1600000000001</v>
      </c>
      <c r="F29" s="51">
        <f t="shared" si="1"/>
        <v>1058.1600000000001</v>
      </c>
      <c r="G29" s="51">
        <v>88</v>
      </c>
      <c r="H29" s="52">
        <v>1066.1600000000001</v>
      </c>
      <c r="I29" s="51">
        <f t="shared" si="2"/>
        <v>978.16000000000008</v>
      </c>
      <c r="J29" s="36">
        <f t="shared" si="3"/>
        <v>0.91746079387709167</v>
      </c>
      <c r="K29" s="51">
        <v>100</v>
      </c>
    </row>
    <row r="30" spans="1:19" s="60" customFormat="1" ht="13.8" thickBot="1" x14ac:dyDescent="0.3">
      <c r="B30" s="48"/>
      <c r="C30" s="48" t="s">
        <v>15</v>
      </c>
      <c r="D30" s="61">
        <f t="shared" ref="D30:I30" si="4">SUM(D21:D29)</f>
        <v>216</v>
      </c>
      <c r="E30" s="61">
        <f t="shared" si="4"/>
        <v>2239.3900000000003</v>
      </c>
      <c r="F30" s="61">
        <f t="shared" si="4"/>
        <v>2023.39</v>
      </c>
      <c r="G30" s="61">
        <f t="shared" si="4"/>
        <v>2376</v>
      </c>
      <c r="H30" s="62">
        <f t="shared" si="4"/>
        <v>6418</v>
      </c>
      <c r="I30" s="61">
        <f t="shared" si="4"/>
        <v>4042</v>
      </c>
      <c r="J30" s="42">
        <f t="shared" si="3"/>
        <v>0.62979121221564349</v>
      </c>
      <c r="K30" s="61">
        <f>SUM(K21:K29)</f>
        <v>2600</v>
      </c>
    </row>
    <row r="31" spans="1:19" ht="13.15" thickTop="1" x14ac:dyDescent="0.2">
      <c r="C31" s="45"/>
      <c r="D31" s="51"/>
      <c r="E31" s="51"/>
      <c r="F31" s="51"/>
      <c r="G31" s="51"/>
      <c r="H31" s="52"/>
      <c r="I31" s="51"/>
      <c r="J31" s="51"/>
      <c r="K31" s="51"/>
    </row>
    <row r="32" spans="1:19" x14ac:dyDescent="0.2">
      <c r="C32" s="58" t="s">
        <v>207</v>
      </c>
      <c r="D32" s="51"/>
      <c r="E32" s="51"/>
      <c r="F32" s="51"/>
      <c r="G32" s="51"/>
      <c r="H32" s="52"/>
      <c r="I32" s="51"/>
      <c r="J32" s="51"/>
      <c r="K32" s="51"/>
      <c r="S32" s="59"/>
    </row>
    <row r="33" spans="1:24" x14ac:dyDescent="0.2">
      <c r="C33" s="58" t="s">
        <v>208</v>
      </c>
      <c r="D33" s="51"/>
      <c r="E33" s="51"/>
      <c r="F33" s="51"/>
      <c r="G33" s="51"/>
      <c r="H33" s="52"/>
      <c r="I33" s="51"/>
      <c r="J33" s="51"/>
      <c r="K33" s="51"/>
      <c r="T33" s="59"/>
    </row>
    <row r="34" spans="1:24" hidden="1" x14ac:dyDescent="0.2">
      <c r="A34" s="43" t="str">
        <f t="shared" ref="A34:A41" si="5">IF(SUM(D34:K34)=0,"Hide","Show")</f>
        <v>Hide</v>
      </c>
      <c r="B34" s="45">
        <v>46110</v>
      </c>
      <c r="C34" s="55" t="s">
        <v>433</v>
      </c>
      <c r="D34" s="51">
        <v>0</v>
      </c>
      <c r="E34" s="51">
        <v>0</v>
      </c>
      <c r="F34" s="51">
        <f t="shared" ref="F34:F41" si="6">E34-D34</f>
        <v>0</v>
      </c>
      <c r="G34" s="51">
        <v>0</v>
      </c>
      <c r="H34" s="52">
        <v>0</v>
      </c>
      <c r="I34" s="51">
        <f t="shared" ref="I34:I41" si="7">H34-G34</f>
        <v>0</v>
      </c>
      <c r="J34" s="36">
        <f t="shared" ref="J34:J42" si="8">IF(H34=0, 0,I34/H34)</f>
        <v>0</v>
      </c>
      <c r="K34" s="51">
        <v>0</v>
      </c>
      <c r="U34" s="59"/>
    </row>
    <row r="35" spans="1:24" hidden="1" x14ac:dyDescent="0.2">
      <c r="A35" s="43" t="str">
        <f t="shared" si="5"/>
        <v>Hide</v>
      </c>
      <c r="B35" s="45">
        <v>46120</v>
      </c>
      <c r="C35" s="55" t="s">
        <v>434</v>
      </c>
      <c r="D35" s="51">
        <v>0</v>
      </c>
      <c r="E35" s="51">
        <v>0</v>
      </c>
      <c r="F35" s="51">
        <f t="shared" si="6"/>
        <v>0</v>
      </c>
      <c r="G35" s="51">
        <v>0</v>
      </c>
      <c r="H35" s="52">
        <v>0</v>
      </c>
      <c r="I35" s="51">
        <f t="shared" si="7"/>
        <v>0</v>
      </c>
      <c r="J35" s="36">
        <f t="shared" si="8"/>
        <v>0</v>
      </c>
      <c r="K35" s="51">
        <v>0</v>
      </c>
      <c r="V35" s="59"/>
    </row>
    <row r="36" spans="1:24" hidden="1" x14ac:dyDescent="0.2">
      <c r="A36" s="43" t="str">
        <f t="shared" si="5"/>
        <v>Hide</v>
      </c>
      <c r="B36" s="45">
        <v>46140</v>
      </c>
      <c r="C36" s="55" t="s">
        <v>435</v>
      </c>
      <c r="D36" s="51">
        <v>0</v>
      </c>
      <c r="E36" s="51">
        <v>0</v>
      </c>
      <c r="F36" s="51">
        <f t="shared" si="6"/>
        <v>0</v>
      </c>
      <c r="G36" s="51">
        <v>0</v>
      </c>
      <c r="H36" s="52">
        <v>0</v>
      </c>
      <c r="I36" s="51">
        <f t="shared" si="7"/>
        <v>0</v>
      </c>
      <c r="J36" s="36">
        <f t="shared" si="8"/>
        <v>0</v>
      </c>
      <c r="K36" s="51">
        <v>0</v>
      </c>
      <c r="W36" s="59"/>
    </row>
    <row r="37" spans="1:24" hidden="1" x14ac:dyDescent="0.2">
      <c r="A37" s="43" t="str">
        <f t="shared" si="5"/>
        <v>Hide</v>
      </c>
      <c r="B37" s="45">
        <v>46200</v>
      </c>
      <c r="C37" s="55" t="s">
        <v>436</v>
      </c>
      <c r="D37" s="51">
        <v>0</v>
      </c>
      <c r="E37" s="51">
        <v>0</v>
      </c>
      <c r="F37" s="51">
        <f t="shared" si="6"/>
        <v>0</v>
      </c>
      <c r="G37" s="51">
        <v>0</v>
      </c>
      <c r="H37" s="52">
        <v>0</v>
      </c>
      <c r="I37" s="51">
        <f t="shared" si="7"/>
        <v>0</v>
      </c>
      <c r="J37" s="36">
        <f t="shared" si="8"/>
        <v>0</v>
      </c>
      <c r="K37" s="51">
        <v>0</v>
      </c>
      <c r="X37" s="59"/>
    </row>
    <row r="38" spans="1:24" hidden="1" x14ac:dyDescent="0.2">
      <c r="A38" s="43" t="str">
        <f t="shared" si="5"/>
        <v>Hide</v>
      </c>
      <c r="B38" s="45">
        <v>46300</v>
      </c>
      <c r="C38" s="55" t="s">
        <v>437</v>
      </c>
      <c r="D38" s="51">
        <v>0</v>
      </c>
      <c r="E38" s="51">
        <v>0</v>
      </c>
      <c r="F38" s="51">
        <f t="shared" si="6"/>
        <v>0</v>
      </c>
      <c r="G38" s="51">
        <v>0</v>
      </c>
      <c r="H38" s="52">
        <v>0</v>
      </c>
      <c r="I38" s="51">
        <f t="shared" si="7"/>
        <v>0</v>
      </c>
      <c r="J38" s="36">
        <f t="shared" si="8"/>
        <v>0</v>
      </c>
      <c r="K38" s="51">
        <v>0</v>
      </c>
    </row>
    <row r="39" spans="1:24" x14ac:dyDescent="0.2">
      <c r="A39" s="43" t="str">
        <f t="shared" si="5"/>
        <v>Show</v>
      </c>
      <c r="B39" s="45">
        <v>46460</v>
      </c>
      <c r="C39" s="55" t="s">
        <v>438</v>
      </c>
      <c r="D39" s="51">
        <v>20</v>
      </c>
      <c r="E39" s="51">
        <v>0</v>
      </c>
      <c r="F39" s="51">
        <f t="shared" si="6"/>
        <v>-20</v>
      </c>
      <c r="G39" s="51">
        <v>220</v>
      </c>
      <c r="H39" s="52">
        <v>320</v>
      </c>
      <c r="I39" s="51">
        <f t="shared" si="7"/>
        <v>100</v>
      </c>
      <c r="J39" s="36">
        <f t="shared" si="8"/>
        <v>0.3125</v>
      </c>
      <c r="K39" s="51">
        <v>245</v>
      </c>
    </row>
    <row r="40" spans="1:24" hidden="1" x14ac:dyDescent="0.2">
      <c r="A40" s="43" t="str">
        <f t="shared" si="5"/>
        <v>Hide</v>
      </c>
      <c r="B40" s="45">
        <v>46470</v>
      </c>
      <c r="C40" s="55" t="s">
        <v>439</v>
      </c>
      <c r="D40" s="51">
        <v>0</v>
      </c>
      <c r="E40" s="51">
        <v>0</v>
      </c>
      <c r="F40" s="51">
        <f t="shared" si="6"/>
        <v>0</v>
      </c>
      <c r="G40" s="51">
        <v>0</v>
      </c>
      <c r="H40" s="52">
        <v>0</v>
      </c>
      <c r="I40" s="51">
        <f t="shared" si="7"/>
        <v>0</v>
      </c>
      <c r="J40" s="36">
        <f t="shared" si="8"/>
        <v>0</v>
      </c>
      <c r="K40" s="51">
        <v>0</v>
      </c>
    </row>
    <row r="41" spans="1:24" hidden="1" x14ac:dyDescent="0.2">
      <c r="A41" s="43" t="str">
        <f t="shared" si="5"/>
        <v>Hide</v>
      </c>
      <c r="B41" s="45">
        <v>46520</v>
      </c>
      <c r="C41" s="55" t="s">
        <v>440</v>
      </c>
      <c r="D41" s="51">
        <v>0</v>
      </c>
      <c r="E41" s="51">
        <v>0</v>
      </c>
      <c r="F41" s="51">
        <f t="shared" si="6"/>
        <v>0</v>
      </c>
      <c r="G41" s="51">
        <v>0</v>
      </c>
      <c r="H41" s="52">
        <v>0</v>
      </c>
      <c r="I41" s="51">
        <f t="shared" si="7"/>
        <v>0</v>
      </c>
      <c r="J41" s="36">
        <f t="shared" si="8"/>
        <v>0</v>
      </c>
      <c r="K41" s="51">
        <v>0</v>
      </c>
    </row>
    <row r="42" spans="1:24" x14ac:dyDescent="0.2">
      <c r="B42" s="48" t="s">
        <v>20</v>
      </c>
      <c r="C42" s="48" t="s">
        <v>0</v>
      </c>
      <c r="D42" s="56">
        <f t="shared" ref="D42:I42" si="9">SUM(D34:D41)</f>
        <v>20</v>
      </c>
      <c r="E42" s="56">
        <f t="shared" si="9"/>
        <v>0</v>
      </c>
      <c r="F42" s="56">
        <f t="shared" si="9"/>
        <v>-20</v>
      </c>
      <c r="G42" s="56">
        <f t="shared" si="9"/>
        <v>220</v>
      </c>
      <c r="H42" s="57">
        <f t="shared" si="9"/>
        <v>320</v>
      </c>
      <c r="I42" s="56">
        <f t="shared" si="9"/>
        <v>100</v>
      </c>
      <c r="J42" s="35">
        <f t="shared" si="8"/>
        <v>0.3125</v>
      </c>
      <c r="K42" s="56">
        <f>SUM(K34:K41)</f>
        <v>245</v>
      </c>
    </row>
    <row r="43" spans="1:24" x14ac:dyDescent="0.2">
      <c r="C43" s="45"/>
      <c r="D43" s="51"/>
      <c r="E43" s="51"/>
      <c r="F43" s="51"/>
      <c r="G43" s="51"/>
      <c r="H43" s="52"/>
      <c r="I43" s="51"/>
      <c r="J43" s="37"/>
      <c r="K43" s="51"/>
    </row>
    <row r="44" spans="1:24" x14ac:dyDescent="0.2">
      <c r="C44" s="58" t="s">
        <v>209</v>
      </c>
      <c r="D44" s="51"/>
      <c r="E44" s="51"/>
      <c r="F44" s="51"/>
      <c r="G44" s="51"/>
      <c r="H44" s="52"/>
      <c r="I44" s="51"/>
      <c r="J44" s="51"/>
      <c r="K44" s="51"/>
    </row>
    <row r="45" spans="1:24" hidden="1" x14ac:dyDescent="0.2">
      <c r="A45" s="43" t="str">
        <f t="shared" ref="A45:A50" si="10">IF(SUM(D45:K45)=0,"Hide","Show")</f>
        <v>Hide</v>
      </c>
      <c r="B45" s="45">
        <v>48120</v>
      </c>
      <c r="C45" s="55" t="s">
        <v>441</v>
      </c>
      <c r="D45" s="51">
        <v>0</v>
      </c>
      <c r="E45" s="51">
        <v>0</v>
      </c>
      <c r="F45" s="51">
        <f t="shared" ref="F45:F50" si="11">E45-D45</f>
        <v>0</v>
      </c>
      <c r="G45" s="51">
        <v>0</v>
      </c>
      <c r="H45" s="52">
        <v>0</v>
      </c>
      <c r="I45" s="51">
        <f t="shared" ref="I45:I50" si="12">H45-G45</f>
        <v>0</v>
      </c>
      <c r="J45" s="36">
        <f t="shared" ref="J45:J51" si="13">IF(H45=0, 0,I45/H45)</f>
        <v>0</v>
      </c>
      <c r="K45" s="51">
        <v>0</v>
      </c>
    </row>
    <row r="46" spans="1:24" hidden="1" x14ac:dyDescent="0.2">
      <c r="A46" s="43" t="str">
        <f t="shared" si="10"/>
        <v>Hide</v>
      </c>
      <c r="B46" s="45">
        <v>48320</v>
      </c>
      <c r="C46" s="55" t="s">
        <v>660</v>
      </c>
      <c r="D46" s="51">
        <v>0</v>
      </c>
      <c r="E46" s="51">
        <v>0</v>
      </c>
      <c r="F46" s="51">
        <f t="shared" si="11"/>
        <v>0</v>
      </c>
      <c r="G46" s="51">
        <v>0</v>
      </c>
      <c r="H46" s="52">
        <v>0</v>
      </c>
      <c r="I46" s="51">
        <f t="shared" si="12"/>
        <v>0</v>
      </c>
      <c r="J46" s="36">
        <f t="shared" si="13"/>
        <v>0</v>
      </c>
      <c r="K46" s="51">
        <v>0</v>
      </c>
    </row>
    <row r="47" spans="1:24" hidden="1" x14ac:dyDescent="0.2">
      <c r="A47" s="43" t="str">
        <f t="shared" si="10"/>
        <v>Hide</v>
      </c>
      <c r="B47" s="45">
        <v>48410</v>
      </c>
      <c r="C47" s="55" t="s">
        <v>442</v>
      </c>
      <c r="D47" s="51">
        <v>0</v>
      </c>
      <c r="E47" s="51">
        <v>0</v>
      </c>
      <c r="F47" s="51">
        <f t="shared" si="11"/>
        <v>0</v>
      </c>
      <c r="G47" s="51">
        <v>0</v>
      </c>
      <c r="H47" s="52">
        <v>0</v>
      </c>
      <c r="I47" s="51">
        <f t="shared" si="12"/>
        <v>0</v>
      </c>
      <c r="J47" s="36">
        <f t="shared" si="13"/>
        <v>0</v>
      </c>
      <c r="K47" s="51">
        <v>0</v>
      </c>
    </row>
    <row r="48" spans="1:24" x14ac:dyDescent="0.2">
      <c r="A48" s="43" t="str">
        <f t="shared" si="10"/>
        <v>Show</v>
      </c>
      <c r="B48" s="45">
        <v>48420</v>
      </c>
      <c r="C48" s="55" t="s">
        <v>443</v>
      </c>
      <c r="D48" s="51">
        <v>2</v>
      </c>
      <c r="E48" s="51">
        <v>0</v>
      </c>
      <c r="F48" s="51">
        <f t="shared" si="11"/>
        <v>-2</v>
      </c>
      <c r="G48" s="51">
        <v>0</v>
      </c>
      <c r="H48" s="52">
        <v>0</v>
      </c>
      <c r="I48" s="51">
        <f t="shared" si="12"/>
        <v>0</v>
      </c>
      <c r="J48" s="36">
        <f t="shared" si="13"/>
        <v>0</v>
      </c>
      <c r="K48" s="51">
        <v>25</v>
      </c>
    </row>
    <row r="49" spans="1:11" x14ac:dyDescent="0.2">
      <c r="A49" s="43" t="str">
        <f t="shared" si="10"/>
        <v>Show</v>
      </c>
      <c r="B49" s="45">
        <v>48610</v>
      </c>
      <c r="C49" s="55" t="s">
        <v>444</v>
      </c>
      <c r="D49" s="51">
        <v>4</v>
      </c>
      <c r="E49" s="51">
        <v>0</v>
      </c>
      <c r="F49" s="51">
        <f t="shared" si="11"/>
        <v>-4</v>
      </c>
      <c r="G49" s="51">
        <v>0</v>
      </c>
      <c r="H49" s="52">
        <v>-177.8</v>
      </c>
      <c r="I49" s="51">
        <f t="shared" si="12"/>
        <v>-177.8</v>
      </c>
      <c r="J49" s="36">
        <f t="shared" si="13"/>
        <v>1</v>
      </c>
      <c r="K49" s="51">
        <v>50</v>
      </c>
    </row>
    <row r="50" spans="1:11" x14ac:dyDescent="0.2">
      <c r="A50" s="43" t="str">
        <f t="shared" si="10"/>
        <v>Show</v>
      </c>
      <c r="B50" s="45">
        <v>48710</v>
      </c>
      <c r="C50" s="55" t="s">
        <v>445</v>
      </c>
      <c r="D50" s="51">
        <v>25</v>
      </c>
      <c r="E50" s="51">
        <v>0</v>
      </c>
      <c r="F50" s="51">
        <f t="shared" si="11"/>
        <v>-25</v>
      </c>
      <c r="G50" s="51">
        <v>0</v>
      </c>
      <c r="H50" s="52">
        <v>0</v>
      </c>
      <c r="I50" s="51">
        <f t="shared" si="12"/>
        <v>0</v>
      </c>
      <c r="J50" s="36">
        <f t="shared" si="13"/>
        <v>0</v>
      </c>
      <c r="K50" s="51">
        <v>300</v>
      </c>
    </row>
    <row r="51" spans="1:11" x14ac:dyDescent="0.2">
      <c r="B51" s="48" t="s">
        <v>20</v>
      </c>
      <c r="C51" s="48" t="s">
        <v>0</v>
      </c>
      <c r="D51" s="56">
        <f t="shared" ref="D51:I51" si="14">SUM(D45:D50)</f>
        <v>31</v>
      </c>
      <c r="E51" s="56">
        <f t="shared" si="14"/>
        <v>0</v>
      </c>
      <c r="F51" s="56">
        <f t="shared" si="14"/>
        <v>-31</v>
      </c>
      <c r="G51" s="56">
        <f t="shared" si="14"/>
        <v>0</v>
      </c>
      <c r="H51" s="57">
        <f t="shared" si="14"/>
        <v>-177.8</v>
      </c>
      <c r="I51" s="56">
        <f t="shared" si="14"/>
        <v>-177.8</v>
      </c>
      <c r="J51" s="35">
        <f t="shared" si="13"/>
        <v>1</v>
      </c>
      <c r="K51" s="56">
        <f>SUM(K45:K50)</f>
        <v>375</v>
      </c>
    </row>
    <row r="52" spans="1:11" x14ac:dyDescent="0.2">
      <c r="C52" s="45"/>
      <c r="D52" s="51"/>
      <c r="E52" s="51"/>
      <c r="F52" s="51"/>
      <c r="G52" s="51"/>
      <c r="H52" s="52"/>
      <c r="I52" s="51"/>
      <c r="J52" s="51"/>
      <c r="K52" s="51"/>
    </row>
    <row r="53" spans="1:11" x14ac:dyDescent="0.2">
      <c r="C53" s="58" t="s">
        <v>210</v>
      </c>
      <c r="D53" s="51"/>
      <c r="E53" s="51"/>
      <c r="F53" s="51"/>
      <c r="G53" s="51"/>
      <c r="H53" s="52"/>
      <c r="I53" s="51"/>
      <c r="J53" s="51"/>
      <c r="K53" s="51"/>
    </row>
    <row r="54" spans="1:11" hidden="1" x14ac:dyDescent="0.2">
      <c r="A54" s="43" t="str">
        <f t="shared" ref="A54:A59" si="15">IF(SUM(D54:K54)=0,"Hide","Show")</f>
        <v>Hide</v>
      </c>
      <c r="B54" s="45">
        <v>49200</v>
      </c>
      <c r="C54" s="55" t="s">
        <v>446</v>
      </c>
      <c r="D54" s="51">
        <v>0</v>
      </c>
      <c r="E54" s="51">
        <v>0</v>
      </c>
      <c r="F54" s="51">
        <f t="shared" ref="F54:F59" si="16">E54-D54</f>
        <v>0</v>
      </c>
      <c r="G54" s="51">
        <v>0</v>
      </c>
      <c r="H54" s="52">
        <v>0</v>
      </c>
      <c r="I54" s="51">
        <f t="shared" ref="I54:I59" si="17">H54-G54</f>
        <v>0</v>
      </c>
      <c r="J54" s="36">
        <f t="shared" ref="J54:J60" si="18">IF(H54=0, 0,I54/H54)</f>
        <v>0</v>
      </c>
      <c r="K54" s="51">
        <v>0</v>
      </c>
    </row>
    <row r="55" spans="1:11" hidden="1" x14ac:dyDescent="0.2">
      <c r="A55" s="43" t="str">
        <f t="shared" si="15"/>
        <v>Hide</v>
      </c>
      <c r="B55" s="45">
        <v>49210</v>
      </c>
      <c r="C55" s="55" t="s">
        <v>447</v>
      </c>
      <c r="D55" s="51">
        <v>0</v>
      </c>
      <c r="E55" s="51">
        <v>0</v>
      </c>
      <c r="F55" s="51">
        <f t="shared" si="16"/>
        <v>0</v>
      </c>
      <c r="G55" s="51">
        <v>0</v>
      </c>
      <c r="H55" s="52">
        <v>0</v>
      </c>
      <c r="I55" s="51">
        <f t="shared" si="17"/>
        <v>0</v>
      </c>
      <c r="J55" s="36">
        <f t="shared" si="18"/>
        <v>0</v>
      </c>
      <c r="K55" s="51">
        <v>0</v>
      </c>
    </row>
    <row r="56" spans="1:11" hidden="1" x14ac:dyDescent="0.2">
      <c r="A56" s="43" t="str">
        <f t="shared" si="15"/>
        <v>Hide</v>
      </c>
      <c r="B56" s="45">
        <v>49310</v>
      </c>
      <c r="C56" s="55" t="s">
        <v>448</v>
      </c>
      <c r="D56" s="51">
        <v>0</v>
      </c>
      <c r="E56" s="51">
        <v>0</v>
      </c>
      <c r="F56" s="51">
        <f t="shared" si="16"/>
        <v>0</v>
      </c>
      <c r="G56" s="51">
        <v>0</v>
      </c>
      <c r="H56" s="52">
        <v>0</v>
      </c>
      <c r="I56" s="51">
        <f t="shared" si="17"/>
        <v>0</v>
      </c>
      <c r="J56" s="36">
        <f t="shared" si="18"/>
        <v>0</v>
      </c>
      <c r="K56" s="51">
        <v>0</v>
      </c>
    </row>
    <row r="57" spans="1:11" hidden="1" x14ac:dyDescent="0.2">
      <c r="A57" s="43" t="str">
        <f t="shared" si="15"/>
        <v>Hide</v>
      </c>
      <c r="B57" s="45">
        <v>49400</v>
      </c>
      <c r="C57" s="55" t="s">
        <v>449</v>
      </c>
      <c r="D57" s="51">
        <v>0</v>
      </c>
      <c r="E57" s="51">
        <v>0</v>
      </c>
      <c r="F57" s="51">
        <f t="shared" si="16"/>
        <v>0</v>
      </c>
      <c r="G57" s="51">
        <v>0</v>
      </c>
      <c r="H57" s="52">
        <v>0</v>
      </c>
      <c r="I57" s="51">
        <f t="shared" si="17"/>
        <v>0</v>
      </c>
      <c r="J57" s="36">
        <f t="shared" si="18"/>
        <v>0</v>
      </c>
      <c r="K57" s="51">
        <v>0</v>
      </c>
    </row>
    <row r="58" spans="1:11" hidden="1" x14ac:dyDescent="0.2">
      <c r="A58" s="43" t="str">
        <f t="shared" si="15"/>
        <v>Hide</v>
      </c>
      <c r="B58" s="45">
        <v>49450</v>
      </c>
      <c r="C58" s="55" t="s">
        <v>450</v>
      </c>
      <c r="D58" s="51">
        <v>0</v>
      </c>
      <c r="E58" s="51">
        <v>0</v>
      </c>
      <c r="F58" s="51">
        <f t="shared" si="16"/>
        <v>0</v>
      </c>
      <c r="G58" s="51">
        <v>0</v>
      </c>
      <c r="H58" s="52">
        <v>0</v>
      </c>
      <c r="I58" s="51">
        <f t="shared" si="17"/>
        <v>0</v>
      </c>
      <c r="J58" s="36">
        <f t="shared" si="18"/>
        <v>0</v>
      </c>
      <c r="K58" s="51">
        <v>0</v>
      </c>
    </row>
    <row r="59" spans="1:11" hidden="1" x14ac:dyDescent="0.2">
      <c r="A59" s="43" t="str">
        <f t="shared" si="15"/>
        <v>Hide</v>
      </c>
      <c r="B59" s="45">
        <v>49600</v>
      </c>
      <c r="C59" s="55" t="s">
        <v>451</v>
      </c>
      <c r="D59" s="51">
        <v>0</v>
      </c>
      <c r="E59" s="51">
        <v>0</v>
      </c>
      <c r="F59" s="51">
        <f t="shared" si="16"/>
        <v>0</v>
      </c>
      <c r="G59" s="51">
        <v>0</v>
      </c>
      <c r="H59" s="52">
        <v>0</v>
      </c>
      <c r="I59" s="51">
        <f t="shared" si="17"/>
        <v>0</v>
      </c>
      <c r="J59" s="36">
        <f t="shared" si="18"/>
        <v>0</v>
      </c>
      <c r="K59" s="51">
        <v>0</v>
      </c>
    </row>
    <row r="60" spans="1:11" x14ac:dyDescent="0.2">
      <c r="B60" s="48" t="s">
        <v>20</v>
      </c>
      <c r="C60" s="48" t="s">
        <v>0</v>
      </c>
      <c r="D60" s="56">
        <f t="shared" ref="D60:I60" si="19">SUM(D54:D59)</f>
        <v>0</v>
      </c>
      <c r="E60" s="56">
        <f t="shared" si="19"/>
        <v>0</v>
      </c>
      <c r="F60" s="56">
        <f t="shared" si="19"/>
        <v>0</v>
      </c>
      <c r="G60" s="56">
        <f t="shared" si="19"/>
        <v>0</v>
      </c>
      <c r="H60" s="57">
        <f t="shared" si="19"/>
        <v>0</v>
      </c>
      <c r="I60" s="56">
        <f t="shared" si="19"/>
        <v>0</v>
      </c>
      <c r="J60" s="35">
        <f t="shared" si="18"/>
        <v>0</v>
      </c>
      <c r="K60" s="56">
        <f>SUM(K54:K59)</f>
        <v>0</v>
      </c>
    </row>
    <row r="61" spans="1:11" x14ac:dyDescent="0.2">
      <c r="B61" s="48"/>
      <c r="C61" s="48"/>
      <c r="D61" s="49"/>
      <c r="E61" s="49"/>
      <c r="F61" s="49"/>
      <c r="G61" s="49"/>
      <c r="H61" s="50"/>
      <c r="I61" s="49"/>
      <c r="J61" s="41"/>
      <c r="K61" s="49"/>
    </row>
    <row r="62" spans="1:11" x14ac:dyDescent="0.2">
      <c r="B62" s="48"/>
      <c r="C62" s="58" t="s">
        <v>211</v>
      </c>
      <c r="D62" s="49"/>
      <c r="E62" s="49"/>
      <c r="F62" s="49"/>
      <c r="G62" s="49"/>
      <c r="H62" s="50"/>
      <c r="I62" s="49"/>
      <c r="J62" s="41"/>
      <c r="K62" s="49"/>
    </row>
    <row r="63" spans="1:11" hidden="1" x14ac:dyDescent="0.2">
      <c r="A63" s="43" t="str">
        <f>IF(SUM(D63:K63)=0,"Hide","Show")</f>
        <v>Hide</v>
      </c>
      <c r="B63" s="45">
        <v>52100</v>
      </c>
      <c r="C63" s="55" t="s">
        <v>452</v>
      </c>
      <c r="D63" s="51">
        <v>0</v>
      </c>
      <c r="E63" s="51">
        <v>0</v>
      </c>
      <c r="F63" s="51">
        <f>E63-D63</f>
        <v>0</v>
      </c>
      <c r="G63" s="51">
        <v>0</v>
      </c>
      <c r="H63" s="52">
        <v>0</v>
      </c>
      <c r="I63" s="51">
        <f>H63-G63</f>
        <v>0</v>
      </c>
      <c r="J63" s="36">
        <f t="shared" ref="J63:J68" si="20">IF(H63=0, 0,I63/H63)</f>
        <v>0</v>
      </c>
      <c r="K63" s="51">
        <v>0</v>
      </c>
    </row>
    <row r="64" spans="1:11" x14ac:dyDescent="0.2">
      <c r="A64" s="43" t="str">
        <f>IF(SUM(D64:K64)=0,"Hide","Show")</f>
        <v>Show</v>
      </c>
      <c r="B64" s="45">
        <v>52200</v>
      </c>
      <c r="C64" s="55" t="s">
        <v>453</v>
      </c>
      <c r="D64" s="51">
        <v>0</v>
      </c>
      <c r="E64" s="51">
        <v>0</v>
      </c>
      <c r="F64" s="51">
        <f>E64-D64</f>
        <v>0</v>
      </c>
      <c r="G64" s="51">
        <v>0</v>
      </c>
      <c r="H64" s="52">
        <v>912.24</v>
      </c>
      <c r="I64" s="51">
        <f>H64-G64</f>
        <v>912.24</v>
      </c>
      <c r="J64" s="36">
        <f t="shared" si="20"/>
        <v>1</v>
      </c>
      <c r="K64" s="51">
        <v>0</v>
      </c>
    </row>
    <row r="65" spans="1:11" hidden="1" x14ac:dyDescent="0.2">
      <c r="A65" s="43" t="str">
        <f>IF(SUM(D65:K65)=0,"Hide","Show")</f>
        <v>Hide</v>
      </c>
      <c r="B65" s="45">
        <v>52300</v>
      </c>
      <c r="C65" s="55" t="s">
        <v>454</v>
      </c>
      <c r="D65" s="51">
        <v>0</v>
      </c>
      <c r="E65" s="51">
        <v>0</v>
      </c>
      <c r="F65" s="51">
        <f>E65-D65</f>
        <v>0</v>
      </c>
      <c r="G65" s="51">
        <v>0</v>
      </c>
      <c r="H65" s="52">
        <v>0</v>
      </c>
      <c r="I65" s="51">
        <f>H65-G65</f>
        <v>0</v>
      </c>
      <c r="J65" s="36">
        <f t="shared" si="20"/>
        <v>0</v>
      </c>
      <c r="K65" s="51">
        <v>0</v>
      </c>
    </row>
    <row r="66" spans="1:11" x14ac:dyDescent="0.2">
      <c r="A66" s="43" t="str">
        <f>IF(SUM(D66:K66)=0,"Hide","Show")</f>
        <v>Show</v>
      </c>
      <c r="B66" s="45">
        <v>52400</v>
      </c>
      <c r="C66" s="55" t="s">
        <v>455</v>
      </c>
      <c r="D66" s="51">
        <v>108</v>
      </c>
      <c r="E66" s="51">
        <v>644.1</v>
      </c>
      <c r="F66" s="51">
        <f>E66-D66</f>
        <v>536.1</v>
      </c>
      <c r="G66" s="51">
        <v>1188</v>
      </c>
      <c r="H66" s="52">
        <v>644.1</v>
      </c>
      <c r="I66" s="51">
        <f>H66-G66</f>
        <v>-543.9</v>
      </c>
      <c r="J66" s="36">
        <f t="shared" si="20"/>
        <v>-0.84443409408476933</v>
      </c>
      <c r="K66" s="51">
        <v>1300</v>
      </c>
    </row>
    <row r="67" spans="1:11" hidden="1" x14ac:dyDescent="0.2">
      <c r="A67" s="43" t="str">
        <f>IF(SUM(D67:K67)=0,"Hide","Show")</f>
        <v>Hide</v>
      </c>
      <c r="B67" s="45">
        <v>52500</v>
      </c>
      <c r="C67" s="55" t="s">
        <v>456</v>
      </c>
      <c r="D67" s="51">
        <v>0</v>
      </c>
      <c r="E67" s="51">
        <v>0</v>
      </c>
      <c r="F67" s="51">
        <f>E67-D67</f>
        <v>0</v>
      </c>
      <c r="G67" s="51">
        <v>0</v>
      </c>
      <c r="H67" s="52">
        <v>0</v>
      </c>
      <c r="I67" s="51">
        <f>H67-G67</f>
        <v>0</v>
      </c>
      <c r="J67" s="36">
        <f t="shared" si="20"/>
        <v>0</v>
      </c>
      <c r="K67" s="51">
        <v>0</v>
      </c>
    </row>
    <row r="68" spans="1:11" x14ac:dyDescent="0.2">
      <c r="B68" s="48"/>
      <c r="C68" s="48" t="s">
        <v>0</v>
      </c>
      <c r="D68" s="56">
        <f t="shared" ref="D68:I68" si="21">SUM(D63:D67)</f>
        <v>108</v>
      </c>
      <c r="E68" s="56">
        <f t="shared" si="21"/>
        <v>644.1</v>
      </c>
      <c r="F68" s="56">
        <f t="shared" si="21"/>
        <v>536.1</v>
      </c>
      <c r="G68" s="56">
        <f t="shared" si="21"/>
        <v>1188</v>
      </c>
      <c r="H68" s="57">
        <f t="shared" si="21"/>
        <v>1556.3400000000001</v>
      </c>
      <c r="I68" s="56">
        <f t="shared" si="21"/>
        <v>368.34000000000003</v>
      </c>
      <c r="J68" s="35">
        <f t="shared" si="20"/>
        <v>0.23667065037202667</v>
      </c>
      <c r="K68" s="56">
        <f>SUM(K63:K67)</f>
        <v>1300</v>
      </c>
    </row>
    <row r="69" spans="1:11" x14ac:dyDescent="0.2">
      <c r="B69" s="48"/>
      <c r="C69" s="48"/>
      <c r="D69" s="49"/>
      <c r="E69" s="49"/>
      <c r="F69" s="49"/>
      <c r="G69" s="49"/>
      <c r="H69" s="50"/>
      <c r="I69" s="49"/>
      <c r="J69" s="41"/>
      <c r="K69" s="49"/>
    </row>
    <row r="70" spans="1:11" x14ac:dyDescent="0.2">
      <c r="B70" s="48"/>
      <c r="C70" s="58" t="s">
        <v>212</v>
      </c>
      <c r="D70" s="49"/>
      <c r="E70" s="49"/>
      <c r="F70" s="49"/>
      <c r="G70" s="49"/>
      <c r="H70" s="50"/>
      <c r="I70" s="49"/>
      <c r="J70" s="41"/>
      <c r="K70" s="49"/>
    </row>
    <row r="71" spans="1:11" hidden="1" x14ac:dyDescent="0.2">
      <c r="A71" s="43" t="str">
        <f t="shared" ref="A71:A76" si="22">IF(SUM(D71:K71)=0,"Hide","Show")</f>
        <v>Hide</v>
      </c>
      <c r="B71" s="45">
        <v>53100</v>
      </c>
      <c r="C71" s="55" t="s">
        <v>457</v>
      </c>
      <c r="D71" s="51">
        <v>0</v>
      </c>
      <c r="E71" s="51">
        <v>0</v>
      </c>
      <c r="F71" s="51">
        <f t="shared" ref="F71:F76" si="23">E71-D71</f>
        <v>0</v>
      </c>
      <c r="G71" s="51">
        <v>0</v>
      </c>
      <c r="H71" s="52">
        <v>0</v>
      </c>
      <c r="I71" s="51">
        <f t="shared" ref="I71:I76" si="24">H71-G71</f>
        <v>0</v>
      </c>
      <c r="J71" s="36">
        <f t="shared" ref="J71:J77" si="25">IF(H71=0, 0,I71/H71)</f>
        <v>0</v>
      </c>
      <c r="K71" s="51">
        <v>0</v>
      </c>
    </row>
    <row r="72" spans="1:11" hidden="1" x14ac:dyDescent="0.2">
      <c r="A72" s="43" t="str">
        <f t="shared" si="22"/>
        <v>Hide</v>
      </c>
      <c r="B72" s="45">
        <v>53110</v>
      </c>
      <c r="C72" s="55" t="s">
        <v>458</v>
      </c>
      <c r="D72" s="51">
        <v>0</v>
      </c>
      <c r="E72" s="51">
        <v>0</v>
      </c>
      <c r="F72" s="51">
        <f t="shared" si="23"/>
        <v>0</v>
      </c>
      <c r="G72" s="51">
        <v>0</v>
      </c>
      <c r="H72" s="52">
        <v>0</v>
      </c>
      <c r="I72" s="51">
        <f t="shared" si="24"/>
        <v>0</v>
      </c>
      <c r="J72" s="36">
        <f t="shared" si="25"/>
        <v>0</v>
      </c>
      <c r="K72" s="51">
        <v>0</v>
      </c>
    </row>
    <row r="73" spans="1:11" hidden="1" x14ac:dyDescent="0.2">
      <c r="A73" s="43" t="str">
        <f t="shared" si="22"/>
        <v>Hide</v>
      </c>
      <c r="B73" s="45">
        <v>53120</v>
      </c>
      <c r="C73" s="55" t="s">
        <v>459</v>
      </c>
      <c r="D73" s="51">
        <v>0</v>
      </c>
      <c r="E73" s="51">
        <v>0</v>
      </c>
      <c r="F73" s="51">
        <f t="shared" si="23"/>
        <v>0</v>
      </c>
      <c r="G73" s="51">
        <v>0</v>
      </c>
      <c r="H73" s="52">
        <v>0</v>
      </c>
      <c r="I73" s="51">
        <f t="shared" si="24"/>
        <v>0</v>
      </c>
      <c r="J73" s="36">
        <f t="shared" si="25"/>
        <v>0</v>
      </c>
      <c r="K73" s="51">
        <v>0</v>
      </c>
    </row>
    <row r="74" spans="1:11" hidden="1" x14ac:dyDescent="0.2">
      <c r="A74" s="43" t="str">
        <f t="shared" si="22"/>
        <v>Hide</v>
      </c>
      <c r="B74" s="45">
        <v>53130</v>
      </c>
      <c r="C74" s="55" t="s">
        <v>460</v>
      </c>
      <c r="D74" s="51">
        <v>0</v>
      </c>
      <c r="E74" s="51">
        <v>0</v>
      </c>
      <c r="F74" s="51">
        <f t="shared" si="23"/>
        <v>0</v>
      </c>
      <c r="G74" s="51">
        <v>0</v>
      </c>
      <c r="H74" s="52">
        <v>0</v>
      </c>
      <c r="I74" s="51">
        <f t="shared" si="24"/>
        <v>0</v>
      </c>
      <c r="J74" s="36">
        <f t="shared" si="25"/>
        <v>0</v>
      </c>
      <c r="K74" s="51">
        <v>0</v>
      </c>
    </row>
    <row r="75" spans="1:11" hidden="1" x14ac:dyDescent="0.2">
      <c r="A75" s="43" t="str">
        <f t="shared" si="22"/>
        <v>Hide</v>
      </c>
      <c r="B75" s="45">
        <v>53150</v>
      </c>
      <c r="C75" s="55" t="s">
        <v>461</v>
      </c>
      <c r="D75" s="51">
        <v>0</v>
      </c>
      <c r="E75" s="51">
        <v>0</v>
      </c>
      <c r="F75" s="51">
        <f t="shared" si="23"/>
        <v>0</v>
      </c>
      <c r="G75" s="51">
        <v>0</v>
      </c>
      <c r="H75" s="52">
        <v>0</v>
      </c>
      <c r="I75" s="51">
        <f t="shared" si="24"/>
        <v>0</v>
      </c>
      <c r="J75" s="36">
        <f t="shared" si="25"/>
        <v>0</v>
      </c>
      <c r="K75" s="51">
        <v>0</v>
      </c>
    </row>
    <row r="76" spans="1:11" hidden="1" x14ac:dyDescent="0.2">
      <c r="A76" s="43" t="str">
        <f t="shared" si="22"/>
        <v>Hide</v>
      </c>
      <c r="B76" s="45">
        <v>53500</v>
      </c>
      <c r="C76" s="55" t="s">
        <v>462</v>
      </c>
      <c r="D76" s="51">
        <v>0</v>
      </c>
      <c r="E76" s="51">
        <v>0</v>
      </c>
      <c r="F76" s="51">
        <f t="shared" si="23"/>
        <v>0</v>
      </c>
      <c r="G76" s="51">
        <v>0</v>
      </c>
      <c r="H76" s="52">
        <v>0</v>
      </c>
      <c r="I76" s="51">
        <f t="shared" si="24"/>
        <v>0</v>
      </c>
      <c r="J76" s="36">
        <f t="shared" si="25"/>
        <v>0</v>
      </c>
      <c r="K76" s="51">
        <v>0</v>
      </c>
    </row>
    <row r="77" spans="1:11" x14ac:dyDescent="0.2">
      <c r="B77" s="48"/>
      <c r="C77" s="48" t="s">
        <v>0</v>
      </c>
      <c r="D77" s="56">
        <f t="shared" ref="D77:I77" si="26">SUM(D71:D76)</f>
        <v>0</v>
      </c>
      <c r="E77" s="56">
        <f t="shared" si="26"/>
        <v>0</v>
      </c>
      <c r="F77" s="56">
        <f t="shared" si="26"/>
        <v>0</v>
      </c>
      <c r="G77" s="56">
        <f t="shared" si="26"/>
        <v>0</v>
      </c>
      <c r="H77" s="57">
        <f t="shared" si="26"/>
        <v>0</v>
      </c>
      <c r="I77" s="56">
        <f t="shared" si="26"/>
        <v>0</v>
      </c>
      <c r="J77" s="35">
        <f t="shared" si="25"/>
        <v>0</v>
      </c>
      <c r="K77" s="56">
        <f>SUM(K71:K76)</f>
        <v>0</v>
      </c>
    </row>
    <row r="78" spans="1:11" x14ac:dyDescent="0.2">
      <c r="C78" s="45"/>
      <c r="D78" s="51"/>
      <c r="E78" s="51"/>
      <c r="F78" s="51"/>
      <c r="G78" s="51"/>
      <c r="H78" s="52"/>
      <c r="I78" s="51"/>
      <c r="J78" s="51"/>
      <c r="K78" s="51"/>
    </row>
    <row r="79" spans="1:11" x14ac:dyDescent="0.2">
      <c r="C79" s="58" t="s">
        <v>147</v>
      </c>
      <c r="D79" s="51"/>
      <c r="E79" s="51"/>
      <c r="F79" s="51"/>
      <c r="G79" s="51"/>
      <c r="H79" s="52"/>
      <c r="I79" s="51"/>
      <c r="J79" s="51"/>
      <c r="K79" s="51"/>
    </row>
    <row r="80" spans="1:11" hidden="1" x14ac:dyDescent="0.2">
      <c r="A80" s="43" t="str">
        <f>IF(SUM(D80:K80)=0,"Hide","Show")</f>
        <v>Hide</v>
      </c>
      <c r="B80" s="45">
        <v>55100</v>
      </c>
      <c r="C80" s="55" t="s">
        <v>463</v>
      </c>
      <c r="D80" s="51">
        <v>0</v>
      </c>
      <c r="E80" s="51">
        <v>0</v>
      </c>
      <c r="F80" s="51">
        <f>E80-D80</f>
        <v>0</v>
      </c>
      <c r="G80" s="51">
        <v>0</v>
      </c>
      <c r="H80" s="52">
        <v>0</v>
      </c>
      <c r="I80" s="51">
        <f>H80-G80</f>
        <v>0</v>
      </c>
      <c r="J80" s="36">
        <f>IF(H80=0, 0,I80/H80)</f>
        <v>0</v>
      </c>
      <c r="K80" s="51">
        <v>0</v>
      </c>
    </row>
    <row r="81" spans="2:11" x14ac:dyDescent="0.2">
      <c r="B81" s="48"/>
      <c r="C81" s="48" t="s">
        <v>0</v>
      </c>
      <c r="D81" s="56">
        <f t="shared" ref="D81:I81" si="27">SUM(D80:D80)</f>
        <v>0</v>
      </c>
      <c r="E81" s="56">
        <f t="shared" si="27"/>
        <v>0</v>
      </c>
      <c r="F81" s="56">
        <f t="shared" si="27"/>
        <v>0</v>
      </c>
      <c r="G81" s="56">
        <f t="shared" si="27"/>
        <v>0</v>
      </c>
      <c r="H81" s="57">
        <f t="shared" si="27"/>
        <v>0</v>
      </c>
      <c r="I81" s="56">
        <f t="shared" si="27"/>
        <v>0</v>
      </c>
      <c r="J81" s="35">
        <f>IF(H81=0, 0,I81/H81)</f>
        <v>0</v>
      </c>
      <c r="K81" s="56">
        <f>SUM(K80:K80)</f>
        <v>0</v>
      </c>
    </row>
    <row r="82" spans="2:11" x14ac:dyDescent="0.2">
      <c r="C82" s="55"/>
      <c r="D82" s="51"/>
      <c r="E82" s="51"/>
      <c r="F82" s="51"/>
      <c r="G82" s="51"/>
      <c r="H82" s="52"/>
      <c r="I82" s="51"/>
      <c r="J82" s="51"/>
      <c r="K82" s="51"/>
    </row>
    <row r="83" spans="2:11" x14ac:dyDescent="0.2">
      <c r="C83" s="45"/>
      <c r="D83" s="51"/>
      <c r="E83" s="51"/>
      <c r="F83" s="51"/>
      <c r="G83" s="51"/>
      <c r="H83" s="52"/>
      <c r="I83" s="51"/>
      <c r="J83" s="51"/>
      <c r="K83" s="51"/>
    </row>
    <row r="84" spans="2:11" x14ac:dyDescent="0.2">
      <c r="B84" s="48"/>
      <c r="C84" s="48" t="s">
        <v>12</v>
      </c>
      <c r="D84" s="53">
        <f t="shared" ref="D84:I84" si="28">SUM(D42,D51,D60,D68,D77,D81)</f>
        <v>159</v>
      </c>
      <c r="E84" s="53">
        <f t="shared" si="28"/>
        <v>644.1</v>
      </c>
      <c r="F84" s="53">
        <f t="shared" si="28"/>
        <v>485.1</v>
      </c>
      <c r="G84" s="53">
        <f t="shared" si="28"/>
        <v>1408</v>
      </c>
      <c r="H84" s="54">
        <f t="shared" si="28"/>
        <v>1698.5400000000002</v>
      </c>
      <c r="I84" s="53">
        <f t="shared" si="28"/>
        <v>290.54000000000002</v>
      </c>
      <c r="J84" s="34">
        <f>IF(H84=0, 0,I84/H84)</f>
        <v>0.17105278651076805</v>
      </c>
      <c r="K84" s="53">
        <f>SUM(K42,K51,K60,K68,K77,K81)</f>
        <v>1920</v>
      </c>
    </row>
    <row r="85" spans="2:11" x14ac:dyDescent="0.2">
      <c r="C85" s="45"/>
      <c r="D85" s="51"/>
      <c r="E85" s="51"/>
      <c r="F85" s="51"/>
      <c r="G85" s="51"/>
      <c r="H85" s="52"/>
      <c r="I85" s="51"/>
      <c r="J85" s="51"/>
      <c r="K85" s="51"/>
    </row>
    <row r="86" spans="2:11" x14ac:dyDescent="0.2">
      <c r="B86" s="48"/>
      <c r="C86" s="48" t="s">
        <v>16</v>
      </c>
      <c r="D86" s="49"/>
      <c r="E86" s="49"/>
      <c r="F86" s="49"/>
      <c r="G86" s="49"/>
      <c r="H86" s="50"/>
      <c r="I86" s="49"/>
      <c r="J86" s="49"/>
      <c r="K86" s="49"/>
    </row>
    <row r="87" spans="2:11" ht="13.15" thickBot="1" x14ac:dyDescent="0.25">
      <c r="B87" s="48"/>
      <c r="C87" s="48" t="s">
        <v>17</v>
      </c>
      <c r="D87" s="46">
        <f t="shared" ref="D87:I87" si="29">D30-D84</f>
        <v>57</v>
      </c>
      <c r="E87" s="46">
        <f t="shared" si="29"/>
        <v>1595.2900000000004</v>
      </c>
      <c r="F87" s="46">
        <f t="shared" si="29"/>
        <v>1538.29</v>
      </c>
      <c r="G87" s="46">
        <f t="shared" si="29"/>
        <v>968</v>
      </c>
      <c r="H87" s="47">
        <f t="shared" si="29"/>
        <v>4719.46</v>
      </c>
      <c r="I87" s="46">
        <f t="shared" si="29"/>
        <v>3751.46</v>
      </c>
      <c r="J87" s="33">
        <f>IF(H87=0, 0,I87/H87)</f>
        <v>0.79489178846732467</v>
      </c>
      <c r="K87" s="46">
        <f>K30-K84</f>
        <v>680</v>
      </c>
    </row>
    <row r="88" spans="2:11" ht="13.15" thickTop="1" x14ac:dyDescent="0.2"/>
  </sheetData>
  <pageMargins left="0.7" right="0.7" top="0.75" bottom="0.75" header="0.3" footer="0.3"/>
  <pageSetup paperSize="9" scale="5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001C8-3ADA-4BCF-88F5-AC18B74345AF}">
  <sheetPr>
    <pageSetUpPr fitToPage="1"/>
  </sheetPr>
  <dimension ref="A1:X88"/>
  <sheetViews>
    <sheetView workbookViewId="0">
      <pane xSplit="3" ySplit="19" topLeftCell="D63" activePane="bottomRight" state="frozen"/>
      <selection activeCell="C2" sqref="C2"/>
      <selection pane="topRight" activeCell="D2" sqref="D2"/>
      <selection pane="bottomLeft" activeCell="C148" sqref="C148"/>
      <selection pane="bottomRight" activeCell="M44" sqref="M44"/>
    </sheetView>
  </sheetViews>
  <sheetFormatPr defaultRowHeight="12.55" x14ac:dyDescent="0.2"/>
  <cols>
    <col min="1" max="1" width="16.6640625" style="43" hidden="1" customWidth="1"/>
    <col min="2" max="2" width="11.88671875" style="45" hidden="1" customWidth="1"/>
    <col min="3" max="3" width="36.21875" style="44" bestFit="1" customWidth="1"/>
    <col min="4" max="11" width="12.6640625" style="43" customWidth="1"/>
    <col min="12" max="16384" width="8.88671875" style="43"/>
  </cols>
  <sheetData>
    <row r="1" spans="1:11" hidden="1" x14ac:dyDescent="0.2">
      <c r="A1" s="43" t="s">
        <v>910</v>
      </c>
      <c r="B1" s="45" t="s">
        <v>18</v>
      </c>
      <c r="C1" s="44" t="s">
        <v>19</v>
      </c>
      <c r="D1" s="68"/>
      <c r="E1" s="68"/>
      <c r="F1" s="68"/>
      <c r="G1" s="68"/>
      <c r="H1" s="68"/>
      <c r="I1" s="68"/>
      <c r="J1" s="68"/>
      <c r="K1" s="68"/>
    </row>
    <row r="2" spans="1:11" x14ac:dyDescent="0.2">
      <c r="C2" s="45"/>
      <c r="D2" s="51"/>
      <c r="E2" s="51"/>
      <c r="F2" s="51"/>
      <c r="G2" s="65" t="s">
        <v>205</v>
      </c>
      <c r="H2" s="51"/>
      <c r="I2" s="51"/>
      <c r="J2" s="51"/>
      <c r="K2" s="51"/>
    </row>
    <row r="3" spans="1:11" x14ac:dyDescent="0.2">
      <c r="C3" s="45"/>
      <c r="D3" s="51"/>
      <c r="E3" s="51"/>
      <c r="F3" s="51"/>
      <c r="G3" s="65" t="s">
        <v>13</v>
      </c>
      <c r="H3" s="51"/>
      <c r="I3" s="51"/>
      <c r="J3" s="51"/>
      <c r="K3" s="51"/>
    </row>
    <row r="4" spans="1:11" x14ac:dyDescent="0.2">
      <c r="C4" s="45"/>
      <c r="D4" s="51"/>
      <c r="E4" s="51"/>
      <c r="F4" s="51"/>
      <c r="G4" s="67" t="str">
        <f>B8</f>
        <v>2020/11/30</v>
      </c>
      <c r="H4" s="49"/>
      <c r="I4" s="51"/>
      <c r="J4" s="51"/>
      <c r="K4" s="51"/>
    </row>
    <row r="5" spans="1:11" hidden="1" x14ac:dyDescent="0.2">
      <c r="A5" s="43" t="s">
        <v>18</v>
      </c>
      <c r="B5" s="45" t="s">
        <v>22</v>
      </c>
      <c r="C5" s="45"/>
      <c r="D5" s="51"/>
      <c r="E5" s="51"/>
      <c r="F5" s="51"/>
      <c r="G5" s="65"/>
      <c r="H5" s="49"/>
      <c r="I5" s="51"/>
      <c r="J5" s="51"/>
      <c r="K5" s="51"/>
    </row>
    <row r="6" spans="1:11" hidden="1" x14ac:dyDescent="0.2">
      <c r="A6" s="43" t="s">
        <v>18</v>
      </c>
      <c r="B6" s="66" t="str">
        <f>Option!$D$6</f>
        <v>2020/11/01</v>
      </c>
      <c r="C6" s="45"/>
      <c r="D6" s="51"/>
      <c r="E6" s="51"/>
      <c r="F6" s="51"/>
      <c r="G6" s="65"/>
      <c r="H6" s="49"/>
      <c r="I6" s="51"/>
      <c r="J6" s="51"/>
      <c r="K6" s="51"/>
    </row>
    <row r="7" spans="1:11" hidden="1" x14ac:dyDescent="0.2">
      <c r="A7" s="43" t="s">
        <v>18</v>
      </c>
      <c r="B7" s="45" t="s">
        <v>23</v>
      </c>
      <c r="C7" s="45"/>
      <c r="D7" s="51"/>
      <c r="E7" s="51"/>
      <c r="F7" s="51"/>
      <c r="G7" s="65"/>
      <c r="H7" s="49"/>
      <c r="I7" s="51"/>
      <c r="J7" s="51"/>
      <c r="K7" s="51"/>
    </row>
    <row r="8" spans="1:11" hidden="1" x14ac:dyDescent="0.2">
      <c r="A8" s="43" t="s">
        <v>18</v>
      </c>
      <c r="B8" s="66" t="str">
        <f>Option!$D$7</f>
        <v>2020/11/30</v>
      </c>
      <c r="C8" s="45"/>
      <c r="D8" s="51"/>
      <c r="E8" s="51"/>
      <c r="F8" s="51"/>
      <c r="G8" s="65"/>
      <c r="H8" s="51"/>
      <c r="I8" s="51"/>
      <c r="J8" s="51"/>
      <c r="K8" s="51"/>
    </row>
    <row r="9" spans="1:11" hidden="1" x14ac:dyDescent="0.2">
      <c r="A9" s="43" t="s">
        <v>18</v>
      </c>
      <c r="B9" s="45" t="s">
        <v>24</v>
      </c>
      <c r="C9" s="45"/>
      <c r="D9" s="51"/>
      <c r="E9" s="51"/>
      <c r="F9" s="51"/>
      <c r="G9" s="65"/>
      <c r="H9" s="51"/>
      <c r="I9" s="51"/>
      <c r="J9" s="51"/>
      <c r="K9" s="51"/>
    </row>
    <row r="10" spans="1:11" hidden="1" x14ac:dyDescent="0.2">
      <c r="A10" s="43" t="s">
        <v>18</v>
      </c>
      <c r="B10" s="66" t="str">
        <f>Option!$D$8</f>
        <v>2020/01/01</v>
      </c>
      <c r="C10" s="45"/>
      <c r="D10" s="51"/>
      <c r="E10" s="51"/>
      <c r="F10" s="51"/>
      <c r="G10" s="65"/>
      <c r="H10" s="51"/>
      <c r="I10" s="51"/>
      <c r="J10" s="51"/>
      <c r="K10" s="51"/>
    </row>
    <row r="11" spans="1:11" hidden="1" x14ac:dyDescent="0.2">
      <c r="A11" s="43" t="s">
        <v>18</v>
      </c>
      <c r="B11" s="45" t="s">
        <v>25</v>
      </c>
      <c r="C11" s="45"/>
      <c r="D11" s="51"/>
      <c r="E11" s="51"/>
      <c r="F11" s="51"/>
      <c r="G11" s="65"/>
      <c r="H11" s="51"/>
      <c r="I11" s="51"/>
      <c r="J11" s="51"/>
      <c r="K11" s="51"/>
    </row>
    <row r="12" spans="1:11" ht="11.3" hidden="1" customHeight="1" x14ac:dyDescent="0.2">
      <c r="A12" s="43" t="s">
        <v>18</v>
      </c>
      <c r="B12" s="66">
        <f>EOMONTH(B10,11)</f>
        <v>44196</v>
      </c>
      <c r="C12" s="45"/>
      <c r="D12" s="51"/>
      <c r="E12" s="51"/>
      <c r="F12" s="51"/>
      <c r="G12" s="65"/>
      <c r="H12" s="51"/>
      <c r="I12" s="51"/>
      <c r="J12" s="51"/>
      <c r="K12" s="51"/>
    </row>
    <row r="13" spans="1:11" ht="11.3" hidden="1" customHeight="1" x14ac:dyDescent="0.2">
      <c r="A13" s="43" t="s">
        <v>18</v>
      </c>
      <c r="B13" s="66" t="s">
        <v>26</v>
      </c>
      <c r="C13" s="45"/>
      <c r="D13" s="51"/>
      <c r="E13" s="51"/>
      <c r="F13" s="51"/>
      <c r="G13" s="65"/>
      <c r="H13" s="51"/>
      <c r="I13" s="51"/>
      <c r="J13" s="51"/>
      <c r="K13" s="51"/>
    </row>
    <row r="14" spans="1:11" ht="11.3" hidden="1" customHeight="1" x14ac:dyDescent="0.2">
      <c r="A14" s="43" t="s">
        <v>18</v>
      </c>
      <c r="B14" s="44" t="str">
        <f>"3200"</f>
        <v>3200</v>
      </c>
      <c r="C14" s="45"/>
      <c r="D14" s="51"/>
      <c r="E14" s="51"/>
      <c r="F14" s="51"/>
      <c r="G14" s="65"/>
      <c r="H14" s="51"/>
      <c r="I14" s="51"/>
      <c r="J14" s="51"/>
      <c r="K14" s="51"/>
    </row>
    <row r="15" spans="1:11" ht="11.3" hidden="1" customHeight="1" x14ac:dyDescent="0.2">
      <c r="A15" s="43" t="s">
        <v>18</v>
      </c>
      <c r="B15" s="44" t="str">
        <f>Option!D9</f>
        <v>2020</v>
      </c>
      <c r="E15" s="51"/>
      <c r="F15" s="51"/>
      <c r="G15" s="65"/>
      <c r="H15" s="51"/>
      <c r="I15" s="51"/>
      <c r="J15" s="51"/>
      <c r="K15" s="51"/>
    </row>
    <row r="16" spans="1:11" ht="11.3" customHeight="1" x14ac:dyDescent="0.2">
      <c r="C16" s="49" t="s">
        <v>922</v>
      </c>
      <c r="D16" s="51"/>
      <c r="E16" s="51"/>
      <c r="F16" s="51"/>
      <c r="G16" s="65"/>
      <c r="H16" s="51"/>
      <c r="I16" s="51"/>
      <c r="J16" s="51"/>
      <c r="K16" s="51"/>
    </row>
    <row r="17" spans="1:19" ht="11.3" customHeight="1" x14ac:dyDescent="0.2">
      <c r="B17" s="66"/>
      <c r="C17" s="45"/>
      <c r="D17" s="51"/>
      <c r="E17" s="51"/>
      <c r="F17" s="51"/>
      <c r="G17" s="65"/>
      <c r="H17" s="51"/>
      <c r="I17" s="51"/>
      <c r="J17" s="51"/>
      <c r="K17" s="51"/>
    </row>
    <row r="18" spans="1:19" x14ac:dyDescent="0.2">
      <c r="A18" s="43" t="s">
        <v>21</v>
      </c>
      <c r="C18" s="45"/>
      <c r="D18" s="63" t="s">
        <v>1</v>
      </c>
      <c r="E18" s="63" t="s">
        <v>1</v>
      </c>
      <c r="F18" s="63" t="s">
        <v>2</v>
      </c>
      <c r="G18" s="63" t="s">
        <v>3</v>
      </c>
      <c r="H18" s="64" t="s">
        <v>4</v>
      </c>
      <c r="I18" s="63" t="s">
        <v>2</v>
      </c>
      <c r="J18" s="63" t="s">
        <v>5</v>
      </c>
      <c r="K18" s="63" t="s">
        <v>6</v>
      </c>
    </row>
    <row r="19" spans="1:19" x14ac:dyDescent="0.2">
      <c r="C19" s="45"/>
      <c r="D19" s="63" t="s">
        <v>7</v>
      </c>
      <c r="E19" s="63" t="s">
        <v>8</v>
      </c>
      <c r="F19" s="63" t="s">
        <v>9</v>
      </c>
      <c r="G19" s="63" t="s">
        <v>10</v>
      </c>
      <c r="H19" s="64" t="s">
        <v>8</v>
      </c>
      <c r="I19" s="63" t="s">
        <v>9</v>
      </c>
      <c r="J19" s="63" t="s">
        <v>11</v>
      </c>
      <c r="K19" s="63" t="s">
        <v>7</v>
      </c>
    </row>
    <row r="20" spans="1:19" x14ac:dyDescent="0.2">
      <c r="C20" s="58" t="s">
        <v>14</v>
      </c>
      <c r="D20" s="51"/>
      <c r="E20" s="51"/>
      <c r="F20" s="51"/>
      <c r="G20" s="51"/>
      <c r="H20" s="52"/>
      <c r="I20" s="51"/>
      <c r="J20" s="51"/>
      <c r="K20" s="51"/>
    </row>
    <row r="21" spans="1:19" hidden="1" x14ac:dyDescent="0.2">
      <c r="A21" s="43" t="str">
        <f t="shared" ref="A21:A29" si="0">IF(SUM(D21:K21)=0,"Hide","Show")</f>
        <v>Hide</v>
      </c>
      <c r="B21" s="45">
        <v>65120</v>
      </c>
      <c r="C21" s="55" t="s">
        <v>204</v>
      </c>
      <c r="D21" s="51">
        <v>0</v>
      </c>
      <c r="E21" s="51">
        <v>0</v>
      </c>
      <c r="F21" s="51">
        <f t="shared" ref="F21:F29" si="1">E21-D21</f>
        <v>0</v>
      </c>
      <c r="G21" s="51">
        <v>0</v>
      </c>
      <c r="H21" s="52">
        <v>0</v>
      </c>
      <c r="I21" s="51">
        <f t="shared" ref="I21:I29" si="2">H21-G21</f>
        <v>0</v>
      </c>
      <c r="J21" s="36">
        <f t="shared" ref="J21:J30" si="3">IF(H21=0, 0,I21/H21)</f>
        <v>0</v>
      </c>
      <c r="K21" s="51">
        <v>0</v>
      </c>
    </row>
    <row r="22" spans="1:19" hidden="1" x14ac:dyDescent="0.2">
      <c r="A22" s="43" t="str">
        <f t="shared" si="0"/>
        <v>Hide</v>
      </c>
      <c r="B22" s="45">
        <v>66000</v>
      </c>
      <c r="C22" s="55" t="s">
        <v>557</v>
      </c>
      <c r="D22" s="51">
        <v>0</v>
      </c>
      <c r="E22" s="51">
        <v>0</v>
      </c>
      <c r="F22" s="51">
        <f t="shared" si="1"/>
        <v>0</v>
      </c>
      <c r="G22" s="51">
        <v>0</v>
      </c>
      <c r="H22" s="52">
        <v>0</v>
      </c>
      <c r="I22" s="51">
        <f t="shared" si="2"/>
        <v>0</v>
      </c>
      <c r="J22" s="36">
        <f t="shared" si="3"/>
        <v>0</v>
      </c>
      <c r="K22" s="51">
        <v>0</v>
      </c>
    </row>
    <row r="23" spans="1:19" hidden="1" x14ac:dyDescent="0.2">
      <c r="A23" s="43" t="str">
        <f t="shared" si="0"/>
        <v>Hide</v>
      </c>
      <c r="B23" s="45">
        <v>68000</v>
      </c>
      <c r="C23" s="55" t="s">
        <v>426</v>
      </c>
      <c r="D23" s="51">
        <v>0</v>
      </c>
      <c r="E23" s="51">
        <v>0</v>
      </c>
      <c r="F23" s="51">
        <f t="shared" si="1"/>
        <v>0</v>
      </c>
      <c r="G23" s="51">
        <v>0</v>
      </c>
      <c r="H23" s="52">
        <v>0</v>
      </c>
      <c r="I23" s="51">
        <f t="shared" si="2"/>
        <v>0</v>
      </c>
      <c r="J23" s="36">
        <f t="shared" si="3"/>
        <v>0</v>
      </c>
      <c r="K23" s="51">
        <v>0</v>
      </c>
    </row>
    <row r="24" spans="1:19" hidden="1" x14ac:dyDescent="0.2">
      <c r="A24" s="43" t="str">
        <f t="shared" si="0"/>
        <v>Hide</v>
      </c>
      <c r="B24" s="45">
        <v>68100</v>
      </c>
      <c r="C24" s="55" t="s">
        <v>427</v>
      </c>
      <c r="D24" s="51">
        <v>0</v>
      </c>
      <c r="E24" s="51">
        <v>0</v>
      </c>
      <c r="F24" s="51">
        <f t="shared" si="1"/>
        <v>0</v>
      </c>
      <c r="G24" s="51">
        <v>0</v>
      </c>
      <c r="H24" s="52">
        <v>0</v>
      </c>
      <c r="I24" s="51">
        <f t="shared" si="2"/>
        <v>0</v>
      </c>
      <c r="J24" s="36">
        <f t="shared" si="3"/>
        <v>0</v>
      </c>
      <c r="K24" s="51">
        <v>0</v>
      </c>
    </row>
    <row r="25" spans="1:19" hidden="1" x14ac:dyDescent="0.2">
      <c r="A25" s="43" t="str">
        <f t="shared" si="0"/>
        <v>Hide</v>
      </c>
      <c r="B25" s="45">
        <v>68110</v>
      </c>
      <c r="C25" s="55" t="s">
        <v>428</v>
      </c>
      <c r="D25" s="51">
        <v>0</v>
      </c>
      <c r="E25" s="51">
        <v>0</v>
      </c>
      <c r="F25" s="51">
        <f t="shared" si="1"/>
        <v>0</v>
      </c>
      <c r="G25" s="51">
        <v>0</v>
      </c>
      <c r="H25" s="52">
        <v>0</v>
      </c>
      <c r="I25" s="51">
        <f t="shared" si="2"/>
        <v>0</v>
      </c>
      <c r="J25" s="36">
        <f t="shared" si="3"/>
        <v>0</v>
      </c>
      <c r="K25" s="51">
        <v>0</v>
      </c>
    </row>
    <row r="26" spans="1:19" hidden="1" x14ac:dyDescent="0.2">
      <c r="A26" s="43" t="str">
        <f t="shared" si="0"/>
        <v>Hide</v>
      </c>
      <c r="B26" s="45">
        <v>68150</v>
      </c>
      <c r="C26" s="55" t="s">
        <v>429</v>
      </c>
      <c r="D26" s="51">
        <v>0</v>
      </c>
      <c r="E26" s="51">
        <v>0</v>
      </c>
      <c r="F26" s="51">
        <f t="shared" si="1"/>
        <v>0</v>
      </c>
      <c r="G26" s="51">
        <v>0</v>
      </c>
      <c r="H26" s="52">
        <v>0</v>
      </c>
      <c r="I26" s="51">
        <f t="shared" si="2"/>
        <v>0</v>
      </c>
      <c r="J26" s="36">
        <f t="shared" si="3"/>
        <v>0</v>
      </c>
      <c r="K26" s="51">
        <v>0</v>
      </c>
    </row>
    <row r="27" spans="1:19" hidden="1" x14ac:dyDescent="0.2">
      <c r="A27" s="43" t="str">
        <f t="shared" si="0"/>
        <v>Hide</v>
      </c>
      <c r="B27" s="45">
        <v>68200</v>
      </c>
      <c r="C27" s="55" t="s">
        <v>430</v>
      </c>
      <c r="D27" s="51">
        <v>0</v>
      </c>
      <c r="E27" s="51">
        <v>0</v>
      </c>
      <c r="F27" s="51">
        <f t="shared" si="1"/>
        <v>0</v>
      </c>
      <c r="G27" s="51">
        <v>0</v>
      </c>
      <c r="H27" s="52">
        <v>0</v>
      </c>
      <c r="I27" s="51">
        <f t="shared" si="2"/>
        <v>0</v>
      </c>
      <c r="J27" s="36">
        <f t="shared" si="3"/>
        <v>0</v>
      </c>
      <c r="K27" s="51">
        <v>0</v>
      </c>
    </row>
    <row r="28" spans="1:19" hidden="1" x14ac:dyDescent="0.2">
      <c r="A28" s="43" t="str">
        <f t="shared" si="0"/>
        <v>Hide</v>
      </c>
      <c r="B28" s="45">
        <v>68300</v>
      </c>
      <c r="C28" s="55" t="s">
        <v>431</v>
      </c>
      <c r="D28" s="51">
        <v>0</v>
      </c>
      <c r="E28" s="51">
        <v>0</v>
      </c>
      <c r="F28" s="51">
        <f t="shared" si="1"/>
        <v>0</v>
      </c>
      <c r="G28" s="51">
        <v>0</v>
      </c>
      <c r="H28" s="52">
        <v>0</v>
      </c>
      <c r="I28" s="51">
        <f t="shared" si="2"/>
        <v>0</v>
      </c>
      <c r="J28" s="36">
        <f t="shared" si="3"/>
        <v>0</v>
      </c>
      <c r="K28" s="51">
        <v>0</v>
      </c>
    </row>
    <row r="29" spans="1:19" hidden="1" x14ac:dyDescent="0.2">
      <c r="A29" s="43" t="str">
        <f t="shared" si="0"/>
        <v>Hide</v>
      </c>
      <c r="B29" s="45">
        <v>68400</v>
      </c>
      <c r="C29" s="55" t="s">
        <v>432</v>
      </c>
      <c r="D29" s="51">
        <v>0</v>
      </c>
      <c r="E29" s="51">
        <v>0</v>
      </c>
      <c r="F29" s="51">
        <f t="shared" si="1"/>
        <v>0</v>
      </c>
      <c r="G29" s="51">
        <v>0</v>
      </c>
      <c r="H29" s="52">
        <v>0</v>
      </c>
      <c r="I29" s="51">
        <f t="shared" si="2"/>
        <v>0</v>
      </c>
      <c r="J29" s="36">
        <f t="shared" si="3"/>
        <v>0</v>
      </c>
      <c r="K29" s="51">
        <v>0</v>
      </c>
    </row>
    <row r="30" spans="1:19" s="60" customFormat="1" ht="13.8" thickBot="1" x14ac:dyDescent="0.3">
      <c r="B30" s="48"/>
      <c r="C30" s="48" t="s">
        <v>15</v>
      </c>
      <c r="D30" s="61">
        <f t="shared" ref="D30:I30" si="4">SUM(D21:D29)</f>
        <v>0</v>
      </c>
      <c r="E30" s="61">
        <f t="shared" si="4"/>
        <v>0</v>
      </c>
      <c r="F30" s="61">
        <f t="shared" si="4"/>
        <v>0</v>
      </c>
      <c r="G30" s="61">
        <f t="shared" si="4"/>
        <v>0</v>
      </c>
      <c r="H30" s="62">
        <f t="shared" si="4"/>
        <v>0</v>
      </c>
      <c r="I30" s="61">
        <f t="shared" si="4"/>
        <v>0</v>
      </c>
      <c r="J30" s="42">
        <f t="shared" si="3"/>
        <v>0</v>
      </c>
      <c r="K30" s="61">
        <f>SUM(K21:K29)</f>
        <v>0</v>
      </c>
    </row>
    <row r="31" spans="1:19" ht="13.15" thickTop="1" x14ac:dyDescent="0.2">
      <c r="C31" s="45"/>
      <c r="D31" s="51"/>
      <c r="E31" s="51"/>
      <c r="F31" s="51"/>
      <c r="G31" s="51"/>
      <c r="H31" s="52"/>
      <c r="I31" s="51"/>
      <c r="J31" s="51"/>
      <c r="K31" s="51"/>
    </row>
    <row r="32" spans="1:19" x14ac:dyDescent="0.2">
      <c r="C32" s="58" t="s">
        <v>207</v>
      </c>
      <c r="D32" s="51"/>
      <c r="E32" s="51"/>
      <c r="F32" s="51"/>
      <c r="G32" s="51"/>
      <c r="H32" s="52"/>
      <c r="I32" s="51"/>
      <c r="J32" s="51"/>
      <c r="K32" s="51"/>
      <c r="S32" s="59"/>
    </row>
    <row r="33" spans="1:24" x14ac:dyDescent="0.2">
      <c r="C33" s="58" t="s">
        <v>208</v>
      </c>
      <c r="D33" s="51"/>
      <c r="E33" s="51"/>
      <c r="F33" s="51"/>
      <c r="G33" s="51"/>
      <c r="H33" s="52"/>
      <c r="I33" s="51"/>
      <c r="J33" s="51"/>
      <c r="K33" s="51"/>
      <c r="T33" s="59"/>
    </row>
    <row r="34" spans="1:24" hidden="1" x14ac:dyDescent="0.2">
      <c r="A34" s="43" t="str">
        <f t="shared" ref="A34:A41" si="5">IF(SUM(D34:K34)=0,"Hide","Show")</f>
        <v>Hide</v>
      </c>
      <c r="B34" s="45">
        <v>46110</v>
      </c>
      <c r="C34" s="55" t="s">
        <v>433</v>
      </c>
      <c r="D34" s="51">
        <v>0</v>
      </c>
      <c r="E34" s="51">
        <v>0</v>
      </c>
      <c r="F34" s="51">
        <f t="shared" ref="F34:F41" si="6">E34-D34</f>
        <v>0</v>
      </c>
      <c r="G34" s="51">
        <v>0</v>
      </c>
      <c r="H34" s="52">
        <v>0</v>
      </c>
      <c r="I34" s="51">
        <f t="shared" ref="I34:I41" si="7">H34-G34</f>
        <v>0</v>
      </c>
      <c r="J34" s="36">
        <f t="shared" ref="J34:J42" si="8">IF(H34=0, 0,I34/H34)</f>
        <v>0</v>
      </c>
      <c r="K34" s="51">
        <v>0</v>
      </c>
      <c r="U34" s="59"/>
    </row>
    <row r="35" spans="1:24" hidden="1" x14ac:dyDescent="0.2">
      <c r="A35" s="43" t="str">
        <f t="shared" si="5"/>
        <v>Hide</v>
      </c>
      <c r="B35" s="45">
        <v>46120</v>
      </c>
      <c r="C35" s="55" t="s">
        <v>434</v>
      </c>
      <c r="D35" s="51">
        <v>0</v>
      </c>
      <c r="E35" s="51">
        <v>0</v>
      </c>
      <c r="F35" s="51">
        <f t="shared" si="6"/>
        <v>0</v>
      </c>
      <c r="G35" s="51">
        <v>0</v>
      </c>
      <c r="H35" s="52">
        <v>0</v>
      </c>
      <c r="I35" s="51">
        <f t="shared" si="7"/>
        <v>0</v>
      </c>
      <c r="J35" s="36">
        <f t="shared" si="8"/>
        <v>0</v>
      </c>
      <c r="K35" s="51">
        <v>0</v>
      </c>
      <c r="V35" s="59"/>
    </row>
    <row r="36" spans="1:24" hidden="1" x14ac:dyDescent="0.2">
      <c r="A36" s="43" t="str">
        <f t="shared" si="5"/>
        <v>Hide</v>
      </c>
      <c r="B36" s="45">
        <v>46140</v>
      </c>
      <c r="C36" s="55" t="s">
        <v>435</v>
      </c>
      <c r="D36" s="51">
        <v>0</v>
      </c>
      <c r="E36" s="51">
        <v>0</v>
      </c>
      <c r="F36" s="51">
        <f t="shared" si="6"/>
        <v>0</v>
      </c>
      <c r="G36" s="51">
        <v>0</v>
      </c>
      <c r="H36" s="52">
        <v>0</v>
      </c>
      <c r="I36" s="51">
        <f t="shared" si="7"/>
        <v>0</v>
      </c>
      <c r="J36" s="36">
        <f t="shared" si="8"/>
        <v>0</v>
      </c>
      <c r="K36" s="51">
        <v>0</v>
      </c>
      <c r="W36" s="59"/>
    </row>
    <row r="37" spans="1:24" hidden="1" x14ac:dyDescent="0.2">
      <c r="A37" s="43" t="str">
        <f t="shared" si="5"/>
        <v>Hide</v>
      </c>
      <c r="B37" s="45">
        <v>46200</v>
      </c>
      <c r="C37" s="55" t="s">
        <v>436</v>
      </c>
      <c r="D37" s="51">
        <v>0</v>
      </c>
      <c r="E37" s="51">
        <v>0</v>
      </c>
      <c r="F37" s="51">
        <f t="shared" si="6"/>
        <v>0</v>
      </c>
      <c r="G37" s="51">
        <v>0</v>
      </c>
      <c r="H37" s="52">
        <v>0</v>
      </c>
      <c r="I37" s="51">
        <f t="shared" si="7"/>
        <v>0</v>
      </c>
      <c r="J37" s="36">
        <f t="shared" si="8"/>
        <v>0</v>
      </c>
      <c r="K37" s="51">
        <v>0</v>
      </c>
      <c r="X37" s="59"/>
    </row>
    <row r="38" spans="1:24" hidden="1" x14ac:dyDescent="0.2">
      <c r="A38" s="43" t="str">
        <f t="shared" si="5"/>
        <v>Hide</v>
      </c>
      <c r="B38" s="45">
        <v>46300</v>
      </c>
      <c r="C38" s="55" t="s">
        <v>437</v>
      </c>
      <c r="D38" s="51">
        <v>0</v>
      </c>
      <c r="E38" s="51">
        <v>0</v>
      </c>
      <c r="F38" s="51">
        <f t="shared" si="6"/>
        <v>0</v>
      </c>
      <c r="G38" s="51">
        <v>0</v>
      </c>
      <c r="H38" s="52">
        <v>0</v>
      </c>
      <c r="I38" s="51">
        <f t="shared" si="7"/>
        <v>0</v>
      </c>
      <c r="J38" s="36">
        <f t="shared" si="8"/>
        <v>0</v>
      </c>
      <c r="K38" s="51">
        <v>0</v>
      </c>
    </row>
    <row r="39" spans="1:24" hidden="1" x14ac:dyDescent="0.2">
      <c r="A39" s="43" t="str">
        <f t="shared" si="5"/>
        <v>Hide</v>
      </c>
      <c r="B39" s="45">
        <v>46460</v>
      </c>
      <c r="C39" s="55" t="s">
        <v>438</v>
      </c>
      <c r="D39" s="51">
        <v>0</v>
      </c>
      <c r="E39" s="51">
        <v>0</v>
      </c>
      <c r="F39" s="51">
        <f t="shared" si="6"/>
        <v>0</v>
      </c>
      <c r="G39" s="51">
        <v>0</v>
      </c>
      <c r="H39" s="52">
        <v>0</v>
      </c>
      <c r="I39" s="51">
        <f t="shared" si="7"/>
        <v>0</v>
      </c>
      <c r="J39" s="36">
        <f t="shared" si="8"/>
        <v>0</v>
      </c>
      <c r="K39" s="51">
        <v>0</v>
      </c>
    </row>
    <row r="40" spans="1:24" hidden="1" x14ac:dyDescent="0.2">
      <c r="A40" s="43" t="str">
        <f t="shared" si="5"/>
        <v>Hide</v>
      </c>
      <c r="B40" s="45">
        <v>46470</v>
      </c>
      <c r="C40" s="55" t="s">
        <v>439</v>
      </c>
      <c r="D40" s="51">
        <v>0</v>
      </c>
      <c r="E40" s="51">
        <v>0</v>
      </c>
      <c r="F40" s="51">
        <f t="shared" si="6"/>
        <v>0</v>
      </c>
      <c r="G40" s="51">
        <v>0</v>
      </c>
      <c r="H40" s="52">
        <v>0</v>
      </c>
      <c r="I40" s="51">
        <f t="shared" si="7"/>
        <v>0</v>
      </c>
      <c r="J40" s="36">
        <f t="shared" si="8"/>
        <v>0</v>
      </c>
      <c r="K40" s="51">
        <v>0</v>
      </c>
    </row>
    <row r="41" spans="1:24" hidden="1" x14ac:dyDescent="0.2">
      <c r="A41" s="43" t="str">
        <f t="shared" si="5"/>
        <v>Hide</v>
      </c>
      <c r="B41" s="45">
        <v>46520</v>
      </c>
      <c r="C41" s="55" t="s">
        <v>440</v>
      </c>
      <c r="D41" s="51">
        <v>0</v>
      </c>
      <c r="E41" s="51">
        <v>0</v>
      </c>
      <c r="F41" s="51">
        <f t="shared" si="6"/>
        <v>0</v>
      </c>
      <c r="G41" s="51">
        <v>0</v>
      </c>
      <c r="H41" s="52">
        <v>0</v>
      </c>
      <c r="I41" s="51">
        <f t="shared" si="7"/>
        <v>0</v>
      </c>
      <c r="J41" s="36">
        <f t="shared" si="8"/>
        <v>0</v>
      </c>
      <c r="K41" s="51">
        <v>0</v>
      </c>
    </row>
    <row r="42" spans="1:24" x14ac:dyDescent="0.2">
      <c r="B42" s="48" t="s">
        <v>20</v>
      </c>
      <c r="C42" s="48" t="s">
        <v>0</v>
      </c>
      <c r="D42" s="56">
        <f t="shared" ref="D42:I42" si="9">SUM(D34:D41)</f>
        <v>0</v>
      </c>
      <c r="E42" s="56">
        <f t="shared" si="9"/>
        <v>0</v>
      </c>
      <c r="F42" s="56">
        <f t="shared" si="9"/>
        <v>0</v>
      </c>
      <c r="G42" s="56">
        <f t="shared" si="9"/>
        <v>0</v>
      </c>
      <c r="H42" s="57">
        <f t="shared" si="9"/>
        <v>0</v>
      </c>
      <c r="I42" s="56">
        <f t="shared" si="9"/>
        <v>0</v>
      </c>
      <c r="J42" s="35">
        <f t="shared" si="8"/>
        <v>0</v>
      </c>
      <c r="K42" s="56">
        <f>SUM(K34:K41)</f>
        <v>0</v>
      </c>
    </row>
    <row r="43" spans="1:24" x14ac:dyDescent="0.2">
      <c r="C43" s="45"/>
      <c r="D43" s="51"/>
      <c r="E43" s="51"/>
      <c r="F43" s="51"/>
      <c r="G43" s="51"/>
      <c r="H43" s="52"/>
      <c r="I43" s="51"/>
      <c r="J43" s="37"/>
      <c r="K43" s="51"/>
    </row>
    <row r="44" spans="1:24" x14ac:dyDescent="0.2">
      <c r="C44" s="58" t="s">
        <v>209</v>
      </c>
      <c r="D44" s="51"/>
      <c r="E44" s="51"/>
      <c r="F44" s="51"/>
      <c r="G44" s="51"/>
      <c r="H44" s="52"/>
      <c r="I44" s="51"/>
      <c r="J44" s="51"/>
      <c r="K44" s="51"/>
    </row>
    <row r="45" spans="1:24" hidden="1" x14ac:dyDescent="0.2">
      <c r="A45" s="43" t="str">
        <f t="shared" ref="A45:A50" si="10">IF(SUM(D45:K45)=0,"Hide","Show")</f>
        <v>Hide</v>
      </c>
      <c r="B45" s="45">
        <v>48120</v>
      </c>
      <c r="C45" s="55" t="s">
        <v>441</v>
      </c>
      <c r="D45" s="51">
        <v>0</v>
      </c>
      <c r="E45" s="51">
        <v>0</v>
      </c>
      <c r="F45" s="51">
        <f t="shared" ref="F45:F50" si="11">E45-D45</f>
        <v>0</v>
      </c>
      <c r="G45" s="51">
        <v>0</v>
      </c>
      <c r="H45" s="52">
        <v>0</v>
      </c>
      <c r="I45" s="51">
        <f t="shared" ref="I45:I50" si="12">H45-G45</f>
        <v>0</v>
      </c>
      <c r="J45" s="36">
        <f t="shared" ref="J45:J51" si="13">IF(H45=0, 0,I45/H45)</f>
        <v>0</v>
      </c>
      <c r="K45" s="51">
        <v>0</v>
      </c>
    </row>
    <row r="46" spans="1:24" hidden="1" x14ac:dyDescent="0.2">
      <c r="A46" s="43" t="str">
        <f t="shared" si="10"/>
        <v>Hide</v>
      </c>
      <c r="B46" s="45">
        <v>48320</v>
      </c>
      <c r="C46" s="55" t="s">
        <v>660</v>
      </c>
      <c r="D46" s="51">
        <v>0</v>
      </c>
      <c r="E46" s="51">
        <v>0</v>
      </c>
      <c r="F46" s="51">
        <f t="shared" si="11"/>
        <v>0</v>
      </c>
      <c r="G46" s="51">
        <v>0</v>
      </c>
      <c r="H46" s="52">
        <v>0</v>
      </c>
      <c r="I46" s="51">
        <f t="shared" si="12"/>
        <v>0</v>
      </c>
      <c r="J46" s="36">
        <f t="shared" si="13"/>
        <v>0</v>
      </c>
      <c r="K46" s="51">
        <v>0</v>
      </c>
    </row>
    <row r="47" spans="1:24" hidden="1" x14ac:dyDescent="0.2">
      <c r="A47" s="43" t="str">
        <f t="shared" si="10"/>
        <v>Hide</v>
      </c>
      <c r="B47" s="45">
        <v>48410</v>
      </c>
      <c r="C47" s="55" t="s">
        <v>442</v>
      </c>
      <c r="D47" s="51">
        <v>0</v>
      </c>
      <c r="E47" s="51">
        <v>0</v>
      </c>
      <c r="F47" s="51">
        <f t="shared" si="11"/>
        <v>0</v>
      </c>
      <c r="G47" s="51">
        <v>0</v>
      </c>
      <c r="H47" s="52">
        <v>0</v>
      </c>
      <c r="I47" s="51">
        <f t="shared" si="12"/>
        <v>0</v>
      </c>
      <c r="J47" s="36">
        <f t="shared" si="13"/>
        <v>0</v>
      </c>
      <c r="K47" s="51">
        <v>0</v>
      </c>
    </row>
    <row r="48" spans="1:24" hidden="1" x14ac:dyDescent="0.2">
      <c r="A48" s="43" t="str">
        <f t="shared" si="10"/>
        <v>Hide</v>
      </c>
      <c r="B48" s="45">
        <v>48420</v>
      </c>
      <c r="C48" s="55" t="s">
        <v>443</v>
      </c>
      <c r="D48" s="51">
        <v>0</v>
      </c>
      <c r="E48" s="51">
        <v>0</v>
      </c>
      <c r="F48" s="51">
        <f t="shared" si="11"/>
        <v>0</v>
      </c>
      <c r="G48" s="51">
        <v>0</v>
      </c>
      <c r="H48" s="52">
        <v>0</v>
      </c>
      <c r="I48" s="51">
        <f t="shared" si="12"/>
        <v>0</v>
      </c>
      <c r="J48" s="36">
        <f t="shared" si="13"/>
        <v>0</v>
      </c>
      <c r="K48" s="51">
        <v>0</v>
      </c>
    </row>
    <row r="49" spans="1:11" hidden="1" x14ac:dyDescent="0.2">
      <c r="A49" s="43" t="str">
        <f t="shared" si="10"/>
        <v>Hide</v>
      </c>
      <c r="B49" s="45">
        <v>48610</v>
      </c>
      <c r="C49" s="55" t="s">
        <v>444</v>
      </c>
      <c r="D49" s="51">
        <v>0</v>
      </c>
      <c r="E49" s="51">
        <v>0</v>
      </c>
      <c r="F49" s="51">
        <f t="shared" si="11"/>
        <v>0</v>
      </c>
      <c r="G49" s="51">
        <v>0</v>
      </c>
      <c r="H49" s="52">
        <v>0</v>
      </c>
      <c r="I49" s="51">
        <f t="shared" si="12"/>
        <v>0</v>
      </c>
      <c r="J49" s="36">
        <f t="shared" si="13"/>
        <v>0</v>
      </c>
      <c r="K49" s="51">
        <v>0</v>
      </c>
    </row>
    <row r="50" spans="1:11" hidden="1" x14ac:dyDescent="0.2">
      <c r="A50" s="43" t="str">
        <f t="shared" si="10"/>
        <v>Hide</v>
      </c>
      <c r="B50" s="45">
        <v>48710</v>
      </c>
      <c r="C50" s="55" t="s">
        <v>445</v>
      </c>
      <c r="D50" s="51">
        <v>0</v>
      </c>
      <c r="E50" s="51">
        <v>0</v>
      </c>
      <c r="F50" s="51">
        <f t="shared" si="11"/>
        <v>0</v>
      </c>
      <c r="G50" s="51">
        <v>0</v>
      </c>
      <c r="H50" s="52">
        <v>0</v>
      </c>
      <c r="I50" s="51">
        <f t="shared" si="12"/>
        <v>0</v>
      </c>
      <c r="J50" s="36">
        <f t="shared" si="13"/>
        <v>0</v>
      </c>
      <c r="K50" s="51">
        <v>0</v>
      </c>
    </row>
    <row r="51" spans="1:11" x14ac:dyDescent="0.2">
      <c r="B51" s="48" t="s">
        <v>20</v>
      </c>
      <c r="C51" s="48" t="s">
        <v>0</v>
      </c>
      <c r="D51" s="56">
        <f t="shared" ref="D51:I51" si="14">SUM(D45:D50)</f>
        <v>0</v>
      </c>
      <c r="E51" s="56">
        <f t="shared" si="14"/>
        <v>0</v>
      </c>
      <c r="F51" s="56">
        <f t="shared" si="14"/>
        <v>0</v>
      </c>
      <c r="G51" s="56">
        <f t="shared" si="14"/>
        <v>0</v>
      </c>
      <c r="H51" s="57">
        <f t="shared" si="14"/>
        <v>0</v>
      </c>
      <c r="I51" s="56">
        <f t="shared" si="14"/>
        <v>0</v>
      </c>
      <c r="J51" s="35">
        <f t="shared" si="13"/>
        <v>0</v>
      </c>
      <c r="K51" s="56">
        <f>SUM(K45:K50)</f>
        <v>0</v>
      </c>
    </row>
    <row r="52" spans="1:11" x14ac:dyDescent="0.2">
      <c r="C52" s="45"/>
      <c r="D52" s="51"/>
      <c r="E52" s="51"/>
      <c r="F52" s="51"/>
      <c r="G52" s="51"/>
      <c r="H52" s="52"/>
      <c r="I52" s="51"/>
      <c r="J52" s="51"/>
      <c r="K52" s="51"/>
    </row>
    <row r="53" spans="1:11" x14ac:dyDescent="0.2">
      <c r="C53" s="58" t="s">
        <v>210</v>
      </c>
      <c r="D53" s="51"/>
      <c r="E53" s="51"/>
      <c r="F53" s="51"/>
      <c r="G53" s="51"/>
      <c r="H53" s="52"/>
      <c r="I53" s="51"/>
      <c r="J53" s="51"/>
      <c r="K53" s="51"/>
    </row>
    <row r="54" spans="1:11" hidden="1" x14ac:dyDescent="0.2">
      <c r="A54" s="43" t="str">
        <f t="shared" ref="A54:A59" si="15">IF(SUM(D54:K54)=0,"Hide","Show")</f>
        <v>Hide</v>
      </c>
      <c r="B54" s="45">
        <v>49200</v>
      </c>
      <c r="C54" s="55" t="s">
        <v>446</v>
      </c>
      <c r="D54" s="51">
        <v>0</v>
      </c>
      <c r="E54" s="51">
        <v>0</v>
      </c>
      <c r="F54" s="51">
        <f t="shared" ref="F54:F59" si="16">E54-D54</f>
        <v>0</v>
      </c>
      <c r="G54" s="51">
        <v>0</v>
      </c>
      <c r="H54" s="52">
        <v>0</v>
      </c>
      <c r="I54" s="51">
        <f t="shared" ref="I54:I59" si="17">H54-G54</f>
        <v>0</v>
      </c>
      <c r="J54" s="36">
        <f t="shared" ref="J54:J60" si="18">IF(H54=0, 0,I54/H54)</f>
        <v>0</v>
      </c>
      <c r="K54" s="51">
        <v>0</v>
      </c>
    </row>
    <row r="55" spans="1:11" hidden="1" x14ac:dyDescent="0.2">
      <c r="A55" s="43" t="str">
        <f t="shared" si="15"/>
        <v>Hide</v>
      </c>
      <c r="B55" s="45">
        <v>49210</v>
      </c>
      <c r="C55" s="55" t="s">
        <v>447</v>
      </c>
      <c r="D55" s="51">
        <v>0</v>
      </c>
      <c r="E55" s="51">
        <v>0</v>
      </c>
      <c r="F55" s="51">
        <f t="shared" si="16"/>
        <v>0</v>
      </c>
      <c r="G55" s="51">
        <v>0</v>
      </c>
      <c r="H55" s="52">
        <v>0</v>
      </c>
      <c r="I55" s="51">
        <f t="shared" si="17"/>
        <v>0</v>
      </c>
      <c r="J55" s="36">
        <f t="shared" si="18"/>
        <v>0</v>
      </c>
      <c r="K55" s="51">
        <v>0</v>
      </c>
    </row>
    <row r="56" spans="1:11" hidden="1" x14ac:dyDescent="0.2">
      <c r="A56" s="43" t="str">
        <f t="shared" si="15"/>
        <v>Hide</v>
      </c>
      <c r="B56" s="45">
        <v>49310</v>
      </c>
      <c r="C56" s="55" t="s">
        <v>448</v>
      </c>
      <c r="D56" s="51">
        <v>0</v>
      </c>
      <c r="E56" s="51">
        <v>0</v>
      </c>
      <c r="F56" s="51">
        <f t="shared" si="16"/>
        <v>0</v>
      </c>
      <c r="G56" s="51">
        <v>0</v>
      </c>
      <c r="H56" s="52">
        <v>0</v>
      </c>
      <c r="I56" s="51">
        <f t="shared" si="17"/>
        <v>0</v>
      </c>
      <c r="J56" s="36">
        <f t="shared" si="18"/>
        <v>0</v>
      </c>
      <c r="K56" s="51">
        <v>0</v>
      </c>
    </row>
    <row r="57" spans="1:11" hidden="1" x14ac:dyDescent="0.2">
      <c r="A57" s="43" t="str">
        <f t="shared" si="15"/>
        <v>Hide</v>
      </c>
      <c r="B57" s="45">
        <v>49400</v>
      </c>
      <c r="C57" s="55" t="s">
        <v>449</v>
      </c>
      <c r="D57" s="51">
        <v>0</v>
      </c>
      <c r="E57" s="51">
        <v>0</v>
      </c>
      <c r="F57" s="51">
        <f t="shared" si="16"/>
        <v>0</v>
      </c>
      <c r="G57" s="51">
        <v>0</v>
      </c>
      <c r="H57" s="52">
        <v>0</v>
      </c>
      <c r="I57" s="51">
        <f t="shared" si="17"/>
        <v>0</v>
      </c>
      <c r="J57" s="36">
        <f t="shared" si="18"/>
        <v>0</v>
      </c>
      <c r="K57" s="51">
        <v>0</v>
      </c>
    </row>
    <row r="58" spans="1:11" hidden="1" x14ac:dyDescent="0.2">
      <c r="A58" s="43" t="str">
        <f t="shared" si="15"/>
        <v>Hide</v>
      </c>
      <c r="B58" s="45">
        <v>49450</v>
      </c>
      <c r="C58" s="55" t="s">
        <v>450</v>
      </c>
      <c r="D58" s="51">
        <v>0</v>
      </c>
      <c r="E58" s="51">
        <v>0</v>
      </c>
      <c r="F58" s="51">
        <f t="shared" si="16"/>
        <v>0</v>
      </c>
      <c r="G58" s="51">
        <v>0</v>
      </c>
      <c r="H58" s="52">
        <v>0</v>
      </c>
      <c r="I58" s="51">
        <f t="shared" si="17"/>
        <v>0</v>
      </c>
      <c r="J58" s="36">
        <f t="shared" si="18"/>
        <v>0</v>
      </c>
      <c r="K58" s="51">
        <v>0</v>
      </c>
    </row>
    <row r="59" spans="1:11" hidden="1" x14ac:dyDescent="0.2">
      <c r="A59" s="43" t="str">
        <f t="shared" si="15"/>
        <v>Hide</v>
      </c>
      <c r="B59" s="45">
        <v>49600</v>
      </c>
      <c r="C59" s="55" t="s">
        <v>451</v>
      </c>
      <c r="D59" s="51">
        <v>0</v>
      </c>
      <c r="E59" s="51">
        <v>0</v>
      </c>
      <c r="F59" s="51">
        <f t="shared" si="16"/>
        <v>0</v>
      </c>
      <c r="G59" s="51">
        <v>0</v>
      </c>
      <c r="H59" s="52">
        <v>0</v>
      </c>
      <c r="I59" s="51">
        <f t="shared" si="17"/>
        <v>0</v>
      </c>
      <c r="J59" s="36">
        <f t="shared" si="18"/>
        <v>0</v>
      </c>
      <c r="K59" s="51">
        <v>0</v>
      </c>
    </row>
    <row r="60" spans="1:11" x14ac:dyDescent="0.2">
      <c r="B60" s="48" t="s">
        <v>20</v>
      </c>
      <c r="C60" s="48" t="s">
        <v>0</v>
      </c>
      <c r="D60" s="56">
        <f t="shared" ref="D60:I60" si="19">SUM(D54:D59)</f>
        <v>0</v>
      </c>
      <c r="E60" s="56">
        <f t="shared" si="19"/>
        <v>0</v>
      </c>
      <c r="F60" s="56">
        <f t="shared" si="19"/>
        <v>0</v>
      </c>
      <c r="G60" s="56">
        <f t="shared" si="19"/>
        <v>0</v>
      </c>
      <c r="H60" s="57">
        <f t="shared" si="19"/>
        <v>0</v>
      </c>
      <c r="I60" s="56">
        <f t="shared" si="19"/>
        <v>0</v>
      </c>
      <c r="J60" s="35">
        <f t="shared" si="18"/>
        <v>0</v>
      </c>
      <c r="K60" s="56">
        <f>SUM(K54:K59)</f>
        <v>0</v>
      </c>
    </row>
    <row r="61" spans="1:11" x14ac:dyDescent="0.2">
      <c r="B61" s="48"/>
      <c r="C61" s="48"/>
      <c r="D61" s="49"/>
      <c r="E61" s="49"/>
      <c r="F61" s="49"/>
      <c r="G61" s="49"/>
      <c r="H61" s="50"/>
      <c r="I61" s="49"/>
      <c r="J61" s="41"/>
      <c r="K61" s="49"/>
    </row>
    <row r="62" spans="1:11" x14ac:dyDescent="0.2">
      <c r="B62" s="48"/>
      <c r="C62" s="58" t="s">
        <v>211</v>
      </c>
      <c r="D62" s="49"/>
      <c r="E62" s="49"/>
      <c r="F62" s="49"/>
      <c r="G62" s="49"/>
      <c r="H62" s="50"/>
      <c r="I62" s="49"/>
      <c r="J62" s="41"/>
      <c r="K62" s="49"/>
    </row>
    <row r="63" spans="1:11" hidden="1" x14ac:dyDescent="0.2">
      <c r="A63" s="43" t="str">
        <f>IF(SUM(D63:K63)=0,"Hide","Show")</f>
        <v>Hide</v>
      </c>
      <c r="B63" s="45">
        <v>52100</v>
      </c>
      <c r="C63" s="55" t="s">
        <v>452</v>
      </c>
      <c r="D63" s="51">
        <v>0</v>
      </c>
      <c r="E63" s="51">
        <v>0</v>
      </c>
      <c r="F63" s="51">
        <f>E63-D63</f>
        <v>0</v>
      </c>
      <c r="G63" s="51">
        <v>0</v>
      </c>
      <c r="H63" s="52">
        <v>0</v>
      </c>
      <c r="I63" s="51">
        <f>H63-G63</f>
        <v>0</v>
      </c>
      <c r="J63" s="36">
        <f t="shared" ref="J63:J68" si="20">IF(H63=0, 0,I63/H63)</f>
        <v>0</v>
      </c>
      <c r="K63" s="51">
        <v>0</v>
      </c>
    </row>
    <row r="64" spans="1:11" hidden="1" x14ac:dyDescent="0.2">
      <c r="A64" s="43" t="str">
        <f>IF(SUM(D64:K64)=0,"Hide","Show")</f>
        <v>Hide</v>
      </c>
      <c r="B64" s="45">
        <v>52200</v>
      </c>
      <c r="C64" s="55" t="s">
        <v>453</v>
      </c>
      <c r="D64" s="51">
        <v>0</v>
      </c>
      <c r="E64" s="51">
        <v>0</v>
      </c>
      <c r="F64" s="51">
        <f>E64-D64</f>
        <v>0</v>
      </c>
      <c r="G64" s="51">
        <v>0</v>
      </c>
      <c r="H64" s="52">
        <v>0</v>
      </c>
      <c r="I64" s="51">
        <f>H64-G64</f>
        <v>0</v>
      </c>
      <c r="J64" s="36">
        <f t="shared" si="20"/>
        <v>0</v>
      </c>
      <c r="K64" s="51">
        <v>0</v>
      </c>
    </row>
    <row r="65" spans="1:11" hidden="1" x14ac:dyDescent="0.2">
      <c r="A65" s="43" t="str">
        <f>IF(SUM(D65:K65)=0,"Hide","Show")</f>
        <v>Hide</v>
      </c>
      <c r="B65" s="45">
        <v>52300</v>
      </c>
      <c r="C65" s="55" t="s">
        <v>454</v>
      </c>
      <c r="D65" s="51">
        <v>0</v>
      </c>
      <c r="E65" s="51">
        <v>0</v>
      </c>
      <c r="F65" s="51">
        <f>E65-D65</f>
        <v>0</v>
      </c>
      <c r="G65" s="51">
        <v>0</v>
      </c>
      <c r="H65" s="52">
        <v>0</v>
      </c>
      <c r="I65" s="51">
        <f>H65-G65</f>
        <v>0</v>
      </c>
      <c r="J65" s="36">
        <f t="shared" si="20"/>
        <v>0</v>
      </c>
      <c r="K65" s="51">
        <v>0</v>
      </c>
    </row>
    <row r="66" spans="1:11" hidden="1" x14ac:dyDescent="0.2">
      <c r="A66" s="43" t="str">
        <f>IF(SUM(D66:K66)=0,"Hide","Show")</f>
        <v>Hide</v>
      </c>
      <c r="B66" s="45">
        <v>52400</v>
      </c>
      <c r="C66" s="55" t="s">
        <v>455</v>
      </c>
      <c r="D66" s="51">
        <v>0</v>
      </c>
      <c r="E66" s="51">
        <v>0</v>
      </c>
      <c r="F66" s="51">
        <f>E66-D66</f>
        <v>0</v>
      </c>
      <c r="G66" s="51">
        <v>0</v>
      </c>
      <c r="H66" s="52">
        <v>0</v>
      </c>
      <c r="I66" s="51">
        <f>H66-G66</f>
        <v>0</v>
      </c>
      <c r="J66" s="36">
        <f t="shared" si="20"/>
        <v>0</v>
      </c>
      <c r="K66" s="51">
        <v>0</v>
      </c>
    </row>
    <row r="67" spans="1:11" hidden="1" x14ac:dyDescent="0.2">
      <c r="A67" s="43" t="str">
        <f>IF(SUM(D67:K67)=0,"Hide","Show")</f>
        <v>Hide</v>
      </c>
      <c r="B67" s="45">
        <v>52500</v>
      </c>
      <c r="C67" s="55" t="s">
        <v>456</v>
      </c>
      <c r="D67" s="51">
        <v>0</v>
      </c>
      <c r="E67" s="51">
        <v>0</v>
      </c>
      <c r="F67" s="51">
        <f>E67-D67</f>
        <v>0</v>
      </c>
      <c r="G67" s="51">
        <v>0</v>
      </c>
      <c r="H67" s="52">
        <v>0</v>
      </c>
      <c r="I67" s="51">
        <f>H67-G67</f>
        <v>0</v>
      </c>
      <c r="J67" s="36">
        <f t="shared" si="20"/>
        <v>0</v>
      </c>
      <c r="K67" s="51">
        <v>0</v>
      </c>
    </row>
    <row r="68" spans="1:11" x14ac:dyDescent="0.2">
      <c r="B68" s="48"/>
      <c r="C68" s="48" t="s">
        <v>0</v>
      </c>
      <c r="D68" s="56">
        <f t="shared" ref="D68:I68" si="21">SUM(D63:D67)</f>
        <v>0</v>
      </c>
      <c r="E68" s="56">
        <f t="shared" si="21"/>
        <v>0</v>
      </c>
      <c r="F68" s="56">
        <f t="shared" si="21"/>
        <v>0</v>
      </c>
      <c r="G68" s="56">
        <f t="shared" si="21"/>
        <v>0</v>
      </c>
      <c r="H68" s="57">
        <f t="shared" si="21"/>
        <v>0</v>
      </c>
      <c r="I68" s="56">
        <f t="shared" si="21"/>
        <v>0</v>
      </c>
      <c r="J68" s="35">
        <f t="shared" si="20"/>
        <v>0</v>
      </c>
      <c r="K68" s="56">
        <f>SUM(K63:K67)</f>
        <v>0</v>
      </c>
    </row>
    <row r="69" spans="1:11" x14ac:dyDescent="0.2">
      <c r="B69" s="48"/>
      <c r="C69" s="48"/>
      <c r="D69" s="49"/>
      <c r="E69" s="49"/>
      <c r="F69" s="49"/>
      <c r="G69" s="49"/>
      <c r="H69" s="50"/>
      <c r="I69" s="49"/>
      <c r="J69" s="41"/>
      <c r="K69" s="49"/>
    </row>
    <row r="70" spans="1:11" x14ac:dyDescent="0.2">
      <c r="B70" s="48"/>
      <c r="C70" s="58" t="s">
        <v>212</v>
      </c>
      <c r="D70" s="49"/>
      <c r="E70" s="49"/>
      <c r="F70" s="49"/>
      <c r="G70" s="49"/>
      <c r="H70" s="50"/>
      <c r="I70" s="49"/>
      <c r="J70" s="41"/>
      <c r="K70" s="49"/>
    </row>
    <row r="71" spans="1:11" hidden="1" x14ac:dyDescent="0.2">
      <c r="A71" s="43" t="str">
        <f t="shared" ref="A71:A76" si="22">IF(SUM(D71:K71)=0,"Hide","Show")</f>
        <v>Hide</v>
      </c>
      <c r="B71" s="45">
        <v>53100</v>
      </c>
      <c r="C71" s="55" t="s">
        <v>457</v>
      </c>
      <c r="D71" s="51">
        <v>0</v>
      </c>
      <c r="E71" s="51">
        <v>0</v>
      </c>
      <c r="F71" s="51">
        <f t="shared" ref="F71:F76" si="23">E71-D71</f>
        <v>0</v>
      </c>
      <c r="G71" s="51">
        <v>0</v>
      </c>
      <c r="H71" s="52">
        <v>0</v>
      </c>
      <c r="I71" s="51">
        <f t="shared" ref="I71:I76" si="24">H71-G71</f>
        <v>0</v>
      </c>
      <c r="J71" s="36">
        <f t="shared" ref="J71:J77" si="25">IF(H71=0, 0,I71/H71)</f>
        <v>0</v>
      </c>
      <c r="K71" s="51">
        <v>0</v>
      </c>
    </row>
    <row r="72" spans="1:11" hidden="1" x14ac:dyDescent="0.2">
      <c r="A72" s="43" t="str">
        <f t="shared" si="22"/>
        <v>Hide</v>
      </c>
      <c r="B72" s="45">
        <v>53110</v>
      </c>
      <c r="C72" s="55" t="s">
        <v>458</v>
      </c>
      <c r="D72" s="51">
        <v>0</v>
      </c>
      <c r="E72" s="51">
        <v>0</v>
      </c>
      <c r="F72" s="51">
        <f t="shared" si="23"/>
        <v>0</v>
      </c>
      <c r="G72" s="51">
        <v>0</v>
      </c>
      <c r="H72" s="52">
        <v>0</v>
      </c>
      <c r="I72" s="51">
        <f t="shared" si="24"/>
        <v>0</v>
      </c>
      <c r="J72" s="36">
        <f t="shared" si="25"/>
        <v>0</v>
      </c>
      <c r="K72" s="51">
        <v>0</v>
      </c>
    </row>
    <row r="73" spans="1:11" hidden="1" x14ac:dyDescent="0.2">
      <c r="A73" s="43" t="str">
        <f t="shared" si="22"/>
        <v>Hide</v>
      </c>
      <c r="B73" s="45">
        <v>53120</v>
      </c>
      <c r="C73" s="55" t="s">
        <v>459</v>
      </c>
      <c r="D73" s="51">
        <v>0</v>
      </c>
      <c r="E73" s="51">
        <v>0</v>
      </c>
      <c r="F73" s="51">
        <f t="shared" si="23"/>
        <v>0</v>
      </c>
      <c r="G73" s="51">
        <v>0</v>
      </c>
      <c r="H73" s="52">
        <v>0</v>
      </c>
      <c r="I73" s="51">
        <f t="shared" si="24"/>
        <v>0</v>
      </c>
      <c r="J73" s="36">
        <f t="shared" si="25"/>
        <v>0</v>
      </c>
      <c r="K73" s="51">
        <v>0</v>
      </c>
    </row>
    <row r="74" spans="1:11" hidden="1" x14ac:dyDescent="0.2">
      <c r="A74" s="43" t="str">
        <f t="shared" si="22"/>
        <v>Hide</v>
      </c>
      <c r="B74" s="45">
        <v>53130</v>
      </c>
      <c r="C74" s="55" t="s">
        <v>460</v>
      </c>
      <c r="D74" s="51">
        <v>0</v>
      </c>
      <c r="E74" s="51">
        <v>0</v>
      </c>
      <c r="F74" s="51">
        <f t="shared" si="23"/>
        <v>0</v>
      </c>
      <c r="G74" s="51">
        <v>0</v>
      </c>
      <c r="H74" s="52">
        <v>0</v>
      </c>
      <c r="I74" s="51">
        <f t="shared" si="24"/>
        <v>0</v>
      </c>
      <c r="J74" s="36">
        <f t="shared" si="25"/>
        <v>0</v>
      </c>
      <c r="K74" s="51">
        <v>0</v>
      </c>
    </row>
    <row r="75" spans="1:11" hidden="1" x14ac:dyDescent="0.2">
      <c r="A75" s="43" t="str">
        <f t="shared" si="22"/>
        <v>Hide</v>
      </c>
      <c r="B75" s="45">
        <v>53150</v>
      </c>
      <c r="C75" s="55" t="s">
        <v>461</v>
      </c>
      <c r="D75" s="51">
        <v>0</v>
      </c>
      <c r="E75" s="51">
        <v>0</v>
      </c>
      <c r="F75" s="51">
        <f t="shared" si="23"/>
        <v>0</v>
      </c>
      <c r="G75" s="51">
        <v>0</v>
      </c>
      <c r="H75" s="52">
        <v>0</v>
      </c>
      <c r="I75" s="51">
        <f t="shared" si="24"/>
        <v>0</v>
      </c>
      <c r="J75" s="36">
        <f t="shared" si="25"/>
        <v>0</v>
      </c>
      <c r="K75" s="51">
        <v>0</v>
      </c>
    </row>
    <row r="76" spans="1:11" hidden="1" x14ac:dyDescent="0.2">
      <c r="A76" s="43" t="str">
        <f t="shared" si="22"/>
        <v>Hide</v>
      </c>
      <c r="B76" s="45">
        <v>53500</v>
      </c>
      <c r="C76" s="55" t="s">
        <v>462</v>
      </c>
      <c r="D76" s="51">
        <v>0</v>
      </c>
      <c r="E76" s="51">
        <v>0</v>
      </c>
      <c r="F76" s="51">
        <f t="shared" si="23"/>
        <v>0</v>
      </c>
      <c r="G76" s="51">
        <v>0</v>
      </c>
      <c r="H76" s="52">
        <v>0</v>
      </c>
      <c r="I76" s="51">
        <f t="shared" si="24"/>
        <v>0</v>
      </c>
      <c r="J76" s="36">
        <f t="shared" si="25"/>
        <v>0</v>
      </c>
      <c r="K76" s="51">
        <v>0</v>
      </c>
    </row>
    <row r="77" spans="1:11" x14ac:dyDescent="0.2">
      <c r="B77" s="48"/>
      <c r="C77" s="48" t="s">
        <v>0</v>
      </c>
      <c r="D77" s="56">
        <f t="shared" ref="D77:I77" si="26">SUM(D71:D76)</f>
        <v>0</v>
      </c>
      <c r="E77" s="56">
        <f t="shared" si="26"/>
        <v>0</v>
      </c>
      <c r="F77" s="56">
        <f t="shared" si="26"/>
        <v>0</v>
      </c>
      <c r="G77" s="56">
        <f t="shared" si="26"/>
        <v>0</v>
      </c>
      <c r="H77" s="57">
        <f t="shared" si="26"/>
        <v>0</v>
      </c>
      <c r="I77" s="56">
        <f t="shared" si="26"/>
        <v>0</v>
      </c>
      <c r="J77" s="35">
        <f t="shared" si="25"/>
        <v>0</v>
      </c>
      <c r="K77" s="56">
        <f>SUM(K71:K76)</f>
        <v>0</v>
      </c>
    </row>
    <row r="78" spans="1:11" x14ac:dyDescent="0.2">
      <c r="C78" s="45"/>
      <c r="D78" s="51"/>
      <c r="E78" s="51"/>
      <c r="F78" s="51"/>
      <c r="G78" s="51"/>
      <c r="H78" s="52"/>
      <c r="I78" s="51"/>
      <c r="J78" s="51"/>
      <c r="K78" s="51"/>
    </row>
    <row r="79" spans="1:11" x14ac:dyDescent="0.2">
      <c r="C79" s="58" t="s">
        <v>147</v>
      </c>
      <c r="D79" s="51"/>
      <c r="E79" s="51"/>
      <c r="F79" s="51"/>
      <c r="G79" s="51"/>
      <c r="H79" s="52"/>
      <c r="I79" s="51"/>
      <c r="J79" s="51"/>
      <c r="K79" s="51"/>
    </row>
    <row r="80" spans="1:11" hidden="1" x14ac:dyDescent="0.2">
      <c r="A80" s="43" t="str">
        <f>IF(SUM(D80:K80)=0,"Hide","Show")</f>
        <v>Hide</v>
      </c>
      <c r="B80" s="45">
        <v>55100</v>
      </c>
      <c r="C80" s="55" t="s">
        <v>463</v>
      </c>
      <c r="D80" s="51">
        <v>0</v>
      </c>
      <c r="E80" s="51">
        <v>0</v>
      </c>
      <c r="F80" s="51">
        <f>E80-D80</f>
        <v>0</v>
      </c>
      <c r="G80" s="51">
        <v>0</v>
      </c>
      <c r="H80" s="52">
        <v>0</v>
      </c>
      <c r="I80" s="51">
        <f>H80-G80</f>
        <v>0</v>
      </c>
      <c r="J80" s="36">
        <f>IF(H80=0, 0,I80/H80)</f>
        <v>0</v>
      </c>
      <c r="K80" s="51">
        <v>0</v>
      </c>
    </row>
    <row r="81" spans="2:11" x14ac:dyDescent="0.2">
      <c r="B81" s="48"/>
      <c r="C81" s="48" t="s">
        <v>0</v>
      </c>
      <c r="D81" s="56">
        <f t="shared" ref="D81:I81" si="27">SUM(D80:D80)</f>
        <v>0</v>
      </c>
      <c r="E81" s="56">
        <f t="shared" si="27"/>
        <v>0</v>
      </c>
      <c r="F81" s="56">
        <f t="shared" si="27"/>
        <v>0</v>
      </c>
      <c r="G81" s="56">
        <f t="shared" si="27"/>
        <v>0</v>
      </c>
      <c r="H81" s="57">
        <f t="shared" si="27"/>
        <v>0</v>
      </c>
      <c r="I81" s="56">
        <f t="shared" si="27"/>
        <v>0</v>
      </c>
      <c r="J81" s="35">
        <f>IF(H81=0, 0,I81/H81)</f>
        <v>0</v>
      </c>
      <c r="K81" s="56">
        <f>SUM(K80:K80)</f>
        <v>0</v>
      </c>
    </row>
    <row r="82" spans="2:11" x14ac:dyDescent="0.2">
      <c r="C82" s="55"/>
      <c r="D82" s="51"/>
      <c r="E82" s="51"/>
      <c r="F82" s="51"/>
      <c r="G82" s="51"/>
      <c r="H82" s="52"/>
      <c r="I82" s="51"/>
      <c r="J82" s="51"/>
      <c r="K82" s="51"/>
    </row>
    <row r="83" spans="2:11" x14ac:dyDescent="0.2">
      <c r="C83" s="45"/>
      <c r="D83" s="51"/>
      <c r="E83" s="51"/>
      <c r="F83" s="51"/>
      <c r="G83" s="51"/>
      <c r="H83" s="52"/>
      <c r="I83" s="51"/>
      <c r="J83" s="51"/>
      <c r="K83" s="51"/>
    </row>
    <row r="84" spans="2:11" x14ac:dyDescent="0.2">
      <c r="B84" s="48"/>
      <c r="C84" s="48" t="s">
        <v>12</v>
      </c>
      <c r="D84" s="53">
        <f t="shared" ref="D84:I84" si="28">SUM(D42,D51,D60,D68,D77,D81)</f>
        <v>0</v>
      </c>
      <c r="E84" s="53">
        <f t="shared" si="28"/>
        <v>0</v>
      </c>
      <c r="F84" s="53">
        <f t="shared" si="28"/>
        <v>0</v>
      </c>
      <c r="G84" s="53">
        <f t="shared" si="28"/>
        <v>0</v>
      </c>
      <c r="H84" s="54">
        <f t="shared" si="28"/>
        <v>0</v>
      </c>
      <c r="I84" s="53">
        <f t="shared" si="28"/>
        <v>0</v>
      </c>
      <c r="J84" s="34">
        <f>IF(H84=0, 0,I84/H84)</f>
        <v>0</v>
      </c>
      <c r="K84" s="53">
        <f>SUM(K42,K51,K60,K68,K77,K81)</f>
        <v>0</v>
      </c>
    </row>
    <row r="85" spans="2:11" x14ac:dyDescent="0.2">
      <c r="C85" s="45"/>
      <c r="D85" s="51"/>
      <c r="E85" s="51"/>
      <c r="F85" s="51"/>
      <c r="G85" s="51"/>
      <c r="H85" s="52"/>
      <c r="I85" s="51"/>
      <c r="J85" s="51"/>
      <c r="K85" s="51"/>
    </row>
    <row r="86" spans="2:11" x14ac:dyDescent="0.2">
      <c r="B86" s="48"/>
      <c r="C86" s="48" t="s">
        <v>16</v>
      </c>
      <c r="D86" s="49"/>
      <c r="E86" s="49"/>
      <c r="F86" s="49"/>
      <c r="G86" s="49"/>
      <c r="H86" s="50"/>
      <c r="I86" s="49"/>
      <c r="J86" s="49"/>
      <c r="K86" s="49"/>
    </row>
    <row r="87" spans="2:11" ht="13.15" thickBot="1" x14ac:dyDescent="0.25">
      <c r="B87" s="48"/>
      <c r="C87" s="48" t="s">
        <v>17</v>
      </c>
      <c r="D87" s="46">
        <f t="shared" ref="D87:I87" si="29">D30-D84</f>
        <v>0</v>
      </c>
      <c r="E87" s="46">
        <f t="shared" si="29"/>
        <v>0</v>
      </c>
      <c r="F87" s="46">
        <f t="shared" si="29"/>
        <v>0</v>
      </c>
      <c r="G87" s="46">
        <f t="shared" si="29"/>
        <v>0</v>
      </c>
      <c r="H87" s="47">
        <f t="shared" si="29"/>
        <v>0</v>
      </c>
      <c r="I87" s="46">
        <f t="shared" si="29"/>
        <v>0</v>
      </c>
      <c r="J87" s="33">
        <f>IF(H87=0, 0,I87/H87)</f>
        <v>0</v>
      </c>
      <c r="K87" s="46">
        <f>K30-K84</f>
        <v>0</v>
      </c>
    </row>
    <row r="88" spans="2:11" ht="13.15" thickTop="1" x14ac:dyDescent="0.2"/>
  </sheetData>
  <pageMargins left="0.7" right="0.7" top="0.75" bottom="0.75" header="0.3" footer="0.3"/>
  <pageSetup paperSize="9" scale="5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4B6E1-04CB-4CD8-B3E5-BA29C99CAFB9}">
  <sheetPr>
    <pageSetUpPr fitToPage="1"/>
  </sheetPr>
  <dimension ref="A1:X88"/>
  <sheetViews>
    <sheetView workbookViewId="0">
      <pane xSplit="3" ySplit="19" topLeftCell="D63" activePane="bottomRight" state="frozen"/>
      <selection activeCell="C2" sqref="C2"/>
      <selection pane="topRight" activeCell="D2" sqref="D2"/>
      <selection pane="bottomLeft" activeCell="C148" sqref="C148"/>
      <selection pane="bottomRight" activeCell="M44" sqref="M44"/>
    </sheetView>
  </sheetViews>
  <sheetFormatPr defaultRowHeight="12.55" x14ac:dyDescent="0.2"/>
  <cols>
    <col min="1" max="1" width="16.6640625" style="43" hidden="1" customWidth="1"/>
    <col min="2" max="2" width="11.88671875" style="45" hidden="1" customWidth="1"/>
    <col min="3" max="3" width="36.21875" style="44" bestFit="1" customWidth="1"/>
    <col min="4" max="11" width="12.6640625" style="43" customWidth="1"/>
    <col min="12" max="16384" width="8.88671875" style="43"/>
  </cols>
  <sheetData>
    <row r="1" spans="1:11" hidden="1" x14ac:dyDescent="0.2">
      <c r="A1" s="43" t="s">
        <v>913</v>
      </c>
      <c r="B1" s="45" t="s">
        <v>18</v>
      </c>
      <c r="C1" s="44" t="s">
        <v>19</v>
      </c>
      <c r="D1" s="68"/>
      <c r="E1" s="68"/>
      <c r="F1" s="68"/>
      <c r="G1" s="68"/>
      <c r="H1" s="68"/>
      <c r="I1" s="68"/>
      <c r="J1" s="68"/>
      <c r="K1" s="68"/>
    </row>
    <row r="2" spans="1:11" x14ac:dyDescent="0.2">
      <c r="C2" s="45"/>
      <c r="D2" s="51"/>
      <c r="E2" s="51"/>
      <c r="F2" s="51"/>
      <c r="G2" s="65" t="s">
        <v>205</v>
      </c>
      <c r="H2" s="51"/>
      <c r="I2" s="51"/>
      <c r="J2" s="51"/>
      <c r="K2" s="51"/>
    </row>
    <row r="3" spans="1:11" x14ac:dyDescent="0.2">
      <c r="C3" s="45"/>
      <c r="D3" s="51"/>
      <c r="E3" s="51"/>
      <c r="F3" s="51"/>
      <c r="G3" s="65" t="s">
        <v>13</v>
      </c>
      <c r="H3" s="51"/>
      <c r="I3" s="51"/>
      <c r="J3" s="51"/>
      <c r="K3" s="51"/>
    </row>
    <row r="4" spans="1:11" x14ac:dyDescent="0.2">
      <c r="C4" s="45"/>
      <c r="D4" s="51"/>
      <c r="E4" s="51"/>
      <c r="F4" s="51"/>
      <c r="G4" s="67" t="str">
        <f>B8</f>
        <v>2020/11/30</v>
      </c>
      <c r="H4" s="49"/>
      <c r="I4" s="51"/>
      <c r="J4" s="51"/>
      <c r="K4" s="51"/>
    </row>
    <row r="5" spans="1:11" hidden="1" x14ac:dyDescent="0.2">
      <c r="A5" s="43" t="s">
        <v>18</v>
      </c>
      <c r="B5" s="45" t="s">
        <v>22</v>
      </c>
      <c r="C5" s="45"/>
      <c r="D5" s="51"/>
      <c r="E5" s="51"/>
      <c r="F5" s="51"/>
      <c r="G5" s="65"/>
      <c r="H5" s="49"/>
      <c r="I5" s="51"/>
      <c r="J5" s="51"/>
      <c r="K5" s="51"/>
    </row>
    <row r="6" spans="1:11" hidden="1" x14ac:dyDescent="0.2">
      <c r="A6" s="43" t="s">
        <v>18</v>
      </c>
      <c r="B6" s="66" t="str">
        <f>Option!$D$6</f>
        <v>2020/11/01</v>
      </c>
      <c r="C6" s="45"/>
      <c r="D6" s="51"/>
      <c r="E6" s="51"/>
      <c r="F6" s="51"/>
      <c r="G6" s="65"/>
      <c r="H6" s="49"/>
      <c r="I6" s="51"/>
      <c r="J6" s="51"/>
      <c r="K6" s="51"/>
    </row>
    <row r="7" spans="1:11" hidden="1" x14ac:dyDescent="0.2">
      <c r="A7" s="43" t="s">
        <v>18</v>
      </c>
      <c r="B7" s="45" t="s">
        <v>23</v>
      </c>
      <c r="C7" s="45"/>
      <c r="D7" s="51"/>
      <c r="E7" s="51"/>
      <c r="F7" s="51"/>
      <c r="G7" s="65"/>
      <c r="H7" s="49"/>
      <c r="I7" s="51"/>
      <c r="J7" s="51"/>
      <c r="K7" s="51"/>
    </row>
    <row r="8" spans="1:11" hidden="1" x14ac:dyDescent="0.2">
      <c r="A8" s="43" t="s">
        <v>18</v>
      </c>
      <c r="B8" s="66" t="str">
        <f>Option!$D$7</f>
        <v>2020/11/30</v>
      </c>
      <c r="C8" s="45"/>
      <c r="D8" s="51"/>
      <c r="E8" s="51"/>
      <c r="F8" s="51"/>
      <c r="G8" s="65"/>
      <c r="H8" s="51"/>
      <c r="I8" s="51"/>
      <c r="J8" s="51"/>
      <c r="K8" s="51"/>
    </row>
    <row r="9" spans="1:11" hidden="1" x14ac:dyDescent="0.2">
      <c r="A9" s="43" t="s">
        <v>18</v>
      </c>
      <c r="B9" s="45" t="s">
        <v>24</v>
      </c>
      <c r="C9" s="45"/>
      <c r="D9" s="51"/>
      <c r="E9" s="51"/>
      <c r="F9" s="51"/>
      <c r="G9" s="65"/>
      <c r="H9" s="51"/>
      <c r="I9" s="51"/>
      <c r="J9" s="51"/>
      <c r="K9" s="51"/>
    </row>
    <row r="10" spans="1:11" hidden="1" x14ac:dyDescent="0.2">
      <c r="A10" s="43" t="s">
        <v>18</v>
      </c>
      <c r="B10" s="66" t="str">
        <f>Option!$D$8</f>
        <v>2020/01/01</v>
      </c>
      <c r="C10" s="45"/>
      <c r="D10" s="51"/>
      <c r="E10" s="51"/>
      <c r="F10" s="51"/>
      <c r="G10" s="65"/>
      <c r="H10" s="51"/>
      <c r="I10" s="51"/>
      <c r="J10" s="51"/>
      <c r="K10" s="51"/>
    </row>
    <row r="11" spans="1:11" hidden="1" x14ac:dyDescent="0.2">
      <c r="A11" s="43" t="s">
        <v>18</v>
      </c>
      <c r="B11" s="45" t="s">
        <v>25</v>
      </c>
      <c r="C11" s="45"/>
      <c r="D11" s="51"/>
      <c r="E11" s="51"/>
      <c r="F11" s="51"/>
      <c r="G11" s="65"/>
      <c r="H11" s="51"/>
      <c r="I11" s="51"/>
      <c r="J11" s="51"/>
      <c r="K11" s="51"/>
    </row>
    <row r="12" spans="1:11" ht="11.3" hidden="1" customHeight="1" x14ac:dyDescent="0.2">
      <c r="A12" s="43" t="s">
        <v>18</v>
      </c>
      <c r="B12" s="66">
        <f>EOMONTH(B10,11)</f>
        <v>44196</v>
      </c>
      <c r="C12" s="45"/>
      <c r="D12" s="51"/>
      <c r="E12" s="51"/>
      <c r="F12" s="51"/>
      <c r="G12" s="65"/>
      <c r="H12" s="51"/>
      <c r="I12" s="51"/>
      <c r="J12" s="51"/>
      <c r="K12" s="51"/>
    </row>
    <row r="13" spans="1:11" ht="11.3" hidden="1" customHeight="1" x14ac:dyDescent="0.2">
      <c r="A13" s="43" t="s">
        <v>18</v>
      </c>
      <c r="B13" s="66" t="s">
        <v>26</v>
      </c>
      <c r="C13" s="45"/>
      <c r="D13" s="51"/>
      <c r="E13" s="51"/>
      <c r="F13" s="51"/>
      <c r="G13" s="65"/>
      <c r="H13" s="51"/>
      <c r="I13" s="51"/>
      <c r="J13" s="51"/>
      <c r="K13" s="51"/>
    </row>
    <row r="14" spans="1:11" ht="11.3" hidden="1" customHeight="1" x14ac:dyDescent="0.2">
      <c r="A14" s="43" t="s">
        <v>18</v>
      </c>
      <c r="B14" s="44" t="str">
        <f>"3300"</f>
        <v>3300</v>
      </c>
      <c r="C14" s="45"/>
      <c r="D14" s="51"/>
      <c r="E14" s="51"/>
      <c r="F14" s="51"/>
      <c r="G14" s="65"/>
      <c r="H14" s="51"/>
      <c r="I14" s="51"/>
      <c r="J14" s="51"/>
      <c r="K14" s="51"/>
    </row>
    <row r="15" spans="1:11" ht="11.3" hidden="1" customHeight="1" x14ac:dyDescent="0.2">
      <c r="A15" s="43" t="s">
        <v>18</v>
      </c>
      <c r="B15" s="44" t="str">
        <f>Option!D9</f>
        <v>2020</v>
      </c>
      <c r="E15" s="51"/>
      <c r="F15" s="51"/>
      <c r="G15" s="65"/>
      <c r="H15" s="51"/>
      <c r="I15" s="51"/>
      <c r="J15" s="51"/>
      <c r="K15" s="51"/>
    </row>
    <row r="16" spans="1:11" ht="11.3" customHeight="1" x14ac:dyDescent="0.2">
      <c r="C16" s="49" t="s">
        <v>923</v>
      </c>
      <c r="D16" s="51"/>
      <c r="E16" s="51"/>
      <c r="F16" s="51"/>
      <c r="G16" s="65"/>
      <c r="H16" s="51"/>
      <c r="I16" s="51"/>
      <c r="J16" s="51"/>
      <c r="K16" s="51"/>
    </row>
    <row r="17" spans="1:19" ht="11.3" customHeight="1" x14ac:dyDescent="0.2">
      <c r="B17" s="66"/>
      <c r="C17" s="45"/>
      <c r="D17" s="51"/>
      <c r="E17" s="51"/>
      <c r="F17" s="51"/>
      <c r="G17" s="65"/>
      <c r="H17" s="51"/>
      <c r="I17" s="51"/>
      <c r="J17" s="51"/>
      <c r="K17" s="51"/>
    </row>
    <row r="18" spans="1:19" x14ac:dyDescent="0.2">
      <c r="A18" s="43" t="s">
        <v>21</v>
      </c>
      <c r="C18" s="45"/>
      <c r="D18" s="63" t="s">
        <v>1</v>
      </c>
      <c r="E18" s="63" t="s">
        <v>1</v>
      </c>
      <c r="F18" s="63" t="s">
        <v>2</v>
      </c>
      <c r="G18" s="63" t="s">
        <v>3</v>
      </c>
      <c r="H18" s="64" t="s">
        <v>4</v>
      </c>
      <c r="I18" s="63" t="s">
        <v>2</v>
      </c>
      <c r="J18" s="63" t="s">
        <v>5</v>
      </c>
      <c r="K18" s="63" t="s">
        <v>6</v>
      </c>
    </row>
    <row r="19" spans="1:19" x14ac:dyDescent="0.2">
      <c r="C19" s="45"/>
      <c r="D19" s="63" t="s">
        <v>7</v>
      </c>
      <c r="E19" s="63" t="s">
        <v>8</v>
      </c>
      <c r="F19" s="63" t="s">
        <v>9</v>
      </c>
      <c r="G19" s="63" t="s">
        <v>10</v>
      </c>
      <c r="H19" s="64" t="s">
        <v>8</v>
      </c>
      <c r="I19" s="63" t="s">
        <v>9</v>
      </c>
      <c r="J19" s="63" t="s">
        <v>11</v>
      </c>
      <c r="K19" s="63" t="s">
        <v>7</v>
      </c>
    </row>
    <row r="20" spans="1:19" x14ac:dyDescent="0.2">
      <c r="C20" s="58" t="s">
        <v>14</v>
      </c>
      <c r="D20" s="51"/>
      <c r="E20" s="51"/>
      <c r="F20" s="51"/>
      <c r="G20" s="51"/>
      <c r="H20" s="52"/>
      <c r="I20" s="51"/>
      <c r="J20" s="51"/>
      <c r="K20" s="51"/>
    </row>
    <row r="21" spans="1:19" hidden="1" x14ac:dyDescent="0.2">
      <c r="A21" s="43" t="str">
        <f t="shared" ref="A21:A29" si="0">IF(SUM(D21:K21)=0,"Hide","Show")</f>
        <v>Hide</v>
      </c>
      <c r="B21" s="45">
        <v>65120</v>
      </c>
      <c r="C21" s="55" t="s">
        <v>204</v>
      </c>
      <c r="D21" s="51">
        <v>0</v>
      </c>
      <c r="E21" s="51">
        <v>0</v>
      </c>
      <c r="F21" s="51">
        <f t="shared" ref="F21:F29" si="1">E21-D21</f>
        <v>0</v>
      </c>
      <c r="G21" s="51">
        <v>0</v>
      </c>
      <c r="H21" s="52">
        <v>0</v>
      </c>
      <c r="I21" s="51">
        <f t="shared" ref="I21:I29" si="2">H21-G21</f>
        <v>0</v>
      </c>
      <c r="J21" s="36">
        <f t="shared" ref="J21:J30" si="3">IF(H21=0, 0,I21/H21)</f>
        <v>0</v>
      </c>
      <c r="K21" s="51">
        <v>0</v>
      </c>
    </row>
    <row r="22" spans="1:19" hidden="1" x14ac:dyDescent="0.2">
      <c r="A22" s="43" t="str">
        <f t="shared" si="0"/>
        <v>Hide</v>
      </c>
      <c r="B22" s="45">
        <v>66000</v>
      </c>
      <c r="C22" s="55" t="s">
        <v>557</v>
      </c>
      <c r="D22" s="51">
        <v>0</v>
      </c>
      <c r="E22" s="51">
        <v>0</v>
      </c>
      <c r="F22" s="51">
        <f t="shared" si="1"/>
        <v>0</v>
      </c>
      <c r="G22" s="51">
        <v>0</v>
      </c>
      <c r="H22" s="52">
        <v>0</v>
      </c>
      <c r="I22" s="51">
        <f t="shared" si="2"/>
        <v>0</v>
      </c>
      <c r="J22" s="36">
        <f t="shared" si="3"/>
        <v>0</v>
      </c>
      <c r="K22" s="51">
        <v>0</v>
      </c>
    </row>
    <row r="23" spans="1:19" x14ac:dyDescent="0.2">
      <c r="A23" s="43" t="str">
        <f t="shared" si="0"/>
        <v>Show</v>
      </c>
      <c r="B23" s="45">
        <v>68000</v>
      </c>
      <c r="C23" s="55" t="s">
        <v>426</v>
      </c>
      <c r="D23" s="51">
        <v>0</v>
      </c>
      <c r="E23" s="51">
        <v>0</v>
      </c>
      <c r="F23" s="51">
        <f t="shared" si="1"/>
        <v>0</v>
      </c>
      <c r="G23" s="51">
        <v>0</v>
      </c>
      <c r="H23" s="52">
        <v>22.12</v>
      </c>
      <c r="I23" s="51">
        <f t="shared" si="2"/>
        <v>22.12</v>
      </c>
      <c r="J23" s="36">
        <f t="shared" si="3"/>
        <v>1</v>
      </c>
      <c r="K23" s="51">
        <v>0</v>
      </c>
    </row>
    <row r="24" spans="1:19" x14ac:dyDescent="0.2">
      <c r="A24" s="43" t="str">
        <f t="shared" si="0"/>
        <v>Show</v>
      </c>
      <c r="B24" s="45">
        <v>68100</v>
      </c>
      <c r="C24" s="55" t="s">
        <v>427</v>
      </c>
      <c r="D24" s="51">
        <v>1050</v>
      </c>
      <c r="E24" s="51">
        <v>0</v>
      </c>
      <c r="F24" s="51">
        <f t="shared" si="1"/>
        <v>-1050</v>
      </c>
      <c r="G24" s="51">
        <v>11550</v>
      </c>
      <c r="H24" s="52">
        <v>0</v>
      </c>
      <c r="I24" s="51">
        <f t="shared" si="2"/>
        <v>-11550</v>
      </c>
      <c r="J24" s="36">
        <f t="shared" si="3"/>
        <v>0</v>
      </c>
      <c r="K24" s="51">
        <v>12600</v>
      </c>
    </row>
    <row r="25" spans="1:19" x14ac:dyDescent="0.2">
      <c r="A25" s="43" t="str">
        <f t="shared" si="0"/>
        <v>Show</v>
      </c>
      <c r="B25" s="45">
        <v>68110</v>
      </c>
      <c r="C25" s="55" t="s">
        <v>428</v>
      </c>
      <c r="D25" s="51">
        <v>83</v>
      </c>
      <c r="E25" s="51">
        <v>0</v>
      </c>
      <c r="F25" s="51">
        <f t="shared" si="1"/>
        <v>-83</v>
      </c>
      <c r="G25" s="51">
        <v>913</v>
      </c>
      <c r="H25" s="52">
        <v>0</v>
      </c>
      <c r="I25" s="51">
        <f t="shared" si="2"/>
        <v>-913</v>
      </c>
      <c r="J25" s="36">
        <f t="shared" si="3"/>
        <v>0</v>
      </c>
      <c r="K25" s="51">
        <v>1000</v>
      </c>
    </row>
    <row r="26" spans="1:19" hidden="1" x14ac:dyDescent="0.2">
      <c r="A26" s="43" t="str">
        <f t="shared" si="0"/>
        <v>Hide</v>
      </c>
      <c r="B26" s="45">
        <v>68150</v>
      </c>
      <c r="C26" s="55" t="s">
        <v>429</v>
      </c>
      <c r="D26" s="51">
        <v>0</v>
      </c>
      <c r="E26" s="51">
        <v>0</v>
      </c>
      <c r="F26" s="51">
        <f t="shared" si="1"/>
        <v>0</v>
      </c>
      <c r="G26" s="51">
        <v>0</v>
      </c>
      <c r="H26" s="52">
        <v>0</v>
      </c>
      <c r="I26" s="51">
        <f t="shared" si="2"/>
        <v>0</v>
      </c>
      <c r="J26" s="36">
        <f t="shared" si="3"/>
        <v>0</v>
      </c>
      <c r="K26" s="51">
        <v>0</v>
      </c>
    </row>
    <row r="27" spans="1:19" hidden="1" x14ac:dyDescent="0.2">
      <c r="A27" s="43" t="str">
        <f t="shared" si="0"/>
        <v>Hide</v>
      </c>
      <c r="B27" s="45">
        <v>68200</v>
      </c>
      <c r="C27" s="55" t="s">
        <v>430</v>
      </c>
      <c r="D27" s="51">
        <v>0</v>
      </c>
      <c r="E27" s="51">
        <v>0</v>
      </c>
      <c r="F27" s="51">
        <f t="shared" si="1"/>
        <v>0</v>
      </c>
      <c r="G27" s="51">
        <v>0</v>
      </c>
      <c r="H27" s="52">
        <v>0</v>
      </c>
      <c r="I27" s="51">
        <f t="shared" si="2"/>
        <v>0</v>
      </c>
      <c r="J27" s="36">
        <f t="shared" si="3"/>
        <v>0</v>
      </c>
      <c r="K27" s="51">
        <v>0</v>
      </c>
    </row>
    <row r="28" spans="1:19" hidden="1" x14ac:dyDescent="0.2">
      <c r="A28" s="43" t="str">
        <f t="shared" si="0"/>
        <v>Hide</v>
      </c>
      <c r="B28" s="45">
        <v>68300</v>
      </c>
      <c r="C28" s="55" t="s">
        <v>431</v>
      </c>
      <c r="D28" s="51">
        <v>0</v>
      </c>
      <c r="E28" s="51">
        <v>0</v>
      </c>
      <c r="F28" s="51">
        <f t="shared" si="1"/>
        <v>0</v>
      </c>
      <c r="G28" s="51">
        <v>0</v>
      </c>
      <c r="H28" s="52">
        <v>0</v>
      </c>
      <c r="I28" s="51">
        <f t="shared" si="2"/>
        <v>0</v>
      </c>
      <c r="J28" s="36">
        <f t="shared" si="3"/>
        <v>0</v>
      </c>
      <c r="K28" s="51">
        <v>0</v>
      </c>
    </row>
    <row r="29" spans="1:19" hidden="1" x14ac:dyDescent="0.2">
      <c r="A29" s="43" t="str">
        <f t="shared" si="0"/>
        <v>Hide</v>
      </c>
      <c r="B29" s="45">
        <v>68400</v>
      </c>
      <c r="C29" s="55" t="s">
        <v>432</v>
      </c>
      <c r="D29" s="51">
        <v>0</v>
      </c>
      <c r="E29" s="51">
        <v>0</v>
      </c>
      <c r="F29" s="51">
        <f t="shared" si="1"/>
        <v>0</v>
      </c>
      <c r="G29" s="51">
        <v>0</v>
      </c>
      <c r="H29" s="52">
        <v>0</v>
      </c>
      <c r="I29" s="51">
        <f t="shared" si="2"/>
        <v>0</v>
      </c>
      <c r="J29" s="36">
        <f t="shared" si="3"/>
        <v>0</v>
      </c>
      <c r="K29" s="51">
        <v>0</v>
      </c>
    </row>
    <row r="30" spans="1:19" s="60" customFormat="1" ht="13.8" thickBot="1" x14ac:dyDescent="0.3">
      <c r="B30" s="48"/>
      <c r="C30" s="48" t="s">
        <v>15</v>
      </c>
      <c r="D30" s="61">
        <f t="shared" ref="D30:I30" si="4">SUM(D21:D29)</f>
        <v>1133</v>
      </c>
      <c r="E30" s="61">
        <f t="shared" si="4"/>
        <v>0</v>
      </c>
      <c r="F30" s="61">
        <f t="shared" si="4"/>
        <v>-1133</v>
      </c>
      <c r="G30" s="61">
        <f t="shared" si="4"/>
        <v>12463</v>
      </c>
      <c r="H30" s="62">
        <f t="shared" si="4"/>
        <v>22.12</v>
      </c>
      <c r="I30" s="61">
        <f t="shared" si="4"/>
        <v>-12440.88</v>
      </c>
      <c r="J30" s="42">
        <f t="shared" si="3"/>
        <v>-562.42676311030732</v>
      </c>
      <c r="K30" s="61">
        <f>SUM(K21:K29)</f>
        <v>13600</v>
      </c>
    </row>
    <row r="31" spans="1:19" ht="13.15" thickTop="1" x14ac:dyDescent="0.2">
      <c r="C31" s="45"/>
      <c r="D31" s="51"/>
      <c r="E31" s="51"/>
      <c r="F31" s="51"/>
      <c r="G31" s="51"/>
      <c r="H31" s="52"/>
      <c r="I31" s="51"/>
      <c r="J31" s="51"/>
      <c r="K31" s="51"/>
    </row>
    <row r="32" spans="1:19" x14ac:dyDescent="0.2">
      <c r="C32" s="58" t="s">
        <v>207</v>
      </c>
      <c r="D32" s="51"/>
      <c r="E32" s="51"/>
      <c r="F32" s="51"/>
      <c r="G32" s="51"/>
      <c r="H32" s="52"/>
      <c r="I32" s="51"/>
      <c r="J32" s="51"/>
      <c r="K32" s="51"/>
      <c r="S32" s="59"/>
    </row>
    <row r="33" spans="1:24" x14ac:dyDescent="0.2">
      <c r="C33" s="58" t="s">
        <v>208</v>
      </c>
      <c r="D33" s="51"/>
      <c r="E33" s="51"/>
      <c r="F33" s="51"/>
      <c r="G33" s="51"/>
      <c r="H33" s="52"/>
      <c r="I33" s="51"/>
      <c r="J33" s="51"/>
      <c r="K33" s="51"/>
      <c r="T33" s="59"/>
    </row>
    <row r="34" spans="1:24" hidden="1" x14ac:dyDescent="0.2">
      <c r="A34" s="43" t="str">
        <f t="shared" ref="A34:A41" si="5">IF(SUM(D34:K34)=0,"Hide","Show")</f>
        <v>Hide</v>
      </c>
      <c r="B34" s="45">
        <v>46110</v>
      </c>
      <c r="C34" s="55" t="s">
        <v>433</v>
      </c>
      <c r="D34" s="51">
        <v>0</v>
      </c>
      <c r="E34" s="51">
        <v>0</v>
      </c>
      <c r="F34" s="51">
        <f t="shared" ref="F34:F41" si="6">E34-D34</f>
        <v>0</v>
      </c>
      <c r="G34" s="51">
        <v>0</v>
      </c>
      <c r="H34" s="52">
        <v>0</v>
      </c>
      <c r="I34" s="51">
        <f t="shared" ref="I34:I41" si="7">H34-G34</f>
        <v>0</v>
      </c>
      <c r="J34" s="36">
        <f t="shared" ref="J34:J42" si="8">IF(H34=0, 0,I34/H34)</f>
        <v>0</v>
      </c>
      <c r="K34" s="51">
        <v>0</v>
      </c>
      <c r="U34" s="59"/>
    </row>
    <row r="35" spans="1:24" hidden="1" x14ac:dyDescent="0.2">
      <c r="A35" s="43" t="str">
        <f t="shared" si="5"/>
        <v>Hide</v>
      </c>
      <c r="B35" s="45">
        <v>46120</v>
      </c>
      <c r="C35" s="55" t="s">
        <v>434</v>
      </c>
      <c r="D35" s="51">
        <v>0</v>
      </c>
      <c r="E35" s="51">
        <v>0</v>
      </c>
      <c r="F35" s="51">
        <f t="shared" si="6"/>
        <v>0</v>
      </c>
      <c r="G35" s="51">
        <v>0</v>
      </c>
      <c r="H35" s="52">
        <v>0</v>
      </c>
      <c r="I35" s="51">
        <f t="shared" si="7"/>
        <v>0</v>
      </c>
      <c r="J35" s="36">
        <f t="shared" si="8"/>
        <v>0</v>
      </c>
      <c r="K35" s="51">
        <v>0</v>
      </c>
      <c r="V35" s="59"/>
    </row>
    <row r="36" spans="1:24" hidden="1" x14ac:dyDescent="0.2">
      <c r="A36" s="43" t="str">
        <f t="shared" si="5"/>
        <v>Hide</v>
      </c>
      <c r="B36" s="45">
        <v>46140</v>
      </c>
      <c r="C36" s="55" t="s">
        <v>435</v>
      </c>
      <c r="D36" s="51">
        <v>0</v>
      </c>
      <c r="E36" s="51">
        <v>0</v>
      </c>
      <c r="F36" s="51">
        <f t="shared" si="6"/>
        <v>0</v>
      </c>
      <c r="G36" s="51">
        <v>0</v>
      </c>
      <c r="H36" s="52">
        <v>0</v>
      </c>
      <c r="I36" s="51">
        <f t="shared" si="7"/>
        <v>0</v>
      </c>
      <c r="J36" s="36">
        <f t="shared" si="8"/>
        <v>0</v>
      </c>
      <c r="K36" s="51">
        <v>0</v>
      </c>
      <c r="W36" s="59"/>
    </row>
    <row r="37" spans="1:24" hidden="1" x14ac:dyDescent="0.2">
      <c r="A37" s="43" t="str">
        <f t="shared" si="5"/>
        <v>Hide</v>
      </c>
      <c r="B37" s="45">
        <v>46200</v>
      </c>
      <c r="C37" s="55" t="s">
        <v>436</v>
      </c>
      <c r="D37" s="51">
        <v>0</v>
      </c>
      <c r="E37" s="51">
        <v>0</v>
      </c>
      <c r="F37" s="51">
        <f t="shared" si="6"/>
        <v>0</v>
      </c>
      <c r="G37" s="51">
        <v>0</v>
      </c>
      <c r="H37" s="52">
        <v>0</v>
      </c>
      <c r="I37" s="51">
        <f t="shared" si="7"/>
        <v>0</v>
      </c>
      <c r="J37" s="36">
        <f t="shared" si="8"/>
        <v>0</v>
      </c>
      <c r="K37" s="51">
        <v>0</v>
      </c>
      <c r="X37" s="59"/>
    </row>
    <row r="38" spans="1:24" hidden="1" x14ac:dyDescent="0.2">
      <c r="A38" s="43" t="str">
        <f t="shared" si="5"/>
        <v>Hide</v>
      </c>
      <c r="B38" s="45">
        <v>46300</v>
      </c>
      <c r="C38" s="55" t="s">
        <v>437</v>
      </c>
      <c r="D38" s="51">
        <v>0</v>
      </c>
      <c r="E38" s="51">
        <v>0</v>
      </c>
      <c r="F38" s="51">
        <f t="shared" si="6"/>
        <v>0</v>
      </c>
      <c r="G38" s="51">
        <v>0</v>
      </c>
      <c r="H38" s="52">
        <v>0</v>
      </c>
      <c r="I38" s="51">
        <f t="shared" si="7"/>
        <v>0</v>
      </c>
      <c r="J38" s="36">
        <f t="shared" si="8"/>
        <v>0</v>
      </c>
      <c r="K38" s="51">
        <v>0</v>
      </c>
    </row>
    <row r="39" spans="1:24" hidden="1" x14ac:dyDescent="0.2">
      <c r="A39" s="43" t="str">
        <f t="shared" si="5"/>
        <v>Hide</v>
      </c>
      <c r="B39" s="45">
        <v>46460</v>
      </c>
      <c r="C39" s="55" t="s">
        <v>438</v>
      </c>
      <c r="D39" s="51">
        <v>0</v>
      </c>
      <c r="E39" s="51">
        <v>0</v>
      </c>
      <c r="F39" s="51">
        <f t="shared" si="6"/>
        <v>0</v>
      </c>
      <c r="G39" s="51">
        <v>0</v>
      </c>
      <c r="H39" s="52">
        <v>0</v>
      </c>
      <c r="I39" s="51">
        <f t="shared" si="7"/>
        <v>0</v>
      </c>
      <c r="J39" s="36">
        <f t="shared" si="8"/>
        <v>0</v>
      </c>
      <c r="K39" s="51">
        <v>0</v>
      </c>
    </row>
    <row r="40" spans="1:24" hidden="1" x14ac:dyDescent="0.2">
      <c r="A40" s="43" t="str">
        <f t="shared" si="5"/>
        <v>Hide</v>
      </c>
      <c r="B40" s="45">
        <v>46470</v>
      </c>
      <c r="C40" s="55" t="s">
        <v>439</v>
      </c>
      <c r="D40" s="51">
        <v>0</v>
      </c>
      <c r="E40" s="51">
        <v>0</v>
      </c>
      <c r="F40" s="51">
        <f t="shared" si="6"/>
        <v>0</v>
      </c>
      <c r="G40" s="51">
        <v>0</v>
      </c>
      <c r="H40" s="52">
        <v>0</v>
      </c>
      <c r="I40" s="51">
        <f t="shared" si="7"/>
        <v>0</v>
      </c>
      <c r="J40" s="36">
        <f t="shared" si="8"/>
        <v>0</v>
      </c>
      <c r="K40" s="51">
        <v>0</v>
      </c>
    </row>
    <row r="41" spans="1:24" hidden="1" x14ac:dyDescent="0.2">
      <c r="A41" s="43" t="str">
        <f t="shared" si="5"/>
        <v>Hide</v>
      </c>
      <c r="B41" s="45">
        <v>46520</v>
      </c>
      <c r="C41" s="55" t="s">
        <v>440</v>
      </c>
      <c r="D41" s="51">
        <v>0</v>
      </c>
      <c r="E41" s="51">
        <v>0</v>
      </c>
      <c r="F41" s="51">
        <f t="shared" si="6"/>
        <v>0</v>
      </c>
      <c r="G41" s="51">
        <v>0</v>
      </c>
      <c r="H41" s="52">
        <v>0</v>
      </c>
      <c r="I41" s="51">
        <f t="shared" si="7"/>
        <v>0</v>
      </c>
      <c r="J41" s="36">
        <f t="shared" si="8"/>
        <v>0</v>
      </c>
      <c r="K41" s="51">
        <v>0</v>
      </c>
    </row>
    <row r="42" spans="1:24" x14ac:dyDescent="0.2">
      <c r="B42" s="48" t="s">
        <v>20</v>
      </c>
      <c r="C42" s="48" t="s">
        <v>0</v>
      </c>
      <c r="D42" s="56">
        <f t="shared" ref="D42:I42" si="9">SUM(D34:D41)</f>
        <v>0</v>
      </c>
      <c r="E42" s="56">
        <f t="shared" si="9"/>
        <v>0</v>
      </c>
      <c r="F42" s="56">
        <f t="shared" si="9"/>
        <v>0</v>
      </c>
      <c r="G42" s="56">
        <f t="shared" si="9"/>
        <v>0</v>
      </c>
      <c r="H42" s="57">
        <f t="shared" si="9"/>
        <v>0</v>
      </c>
      <c r="I42" s="56">
        <f t="shared" si="9"/>
        <v>0</v>
      </c>
      <c r="J42" s="35">
        <f t="shared" si="8"/>
        <v>0</v>
      </c>
      <c r="K42" s="56">
        <f>SUM(K34:K41)</f>
        <v>0</v>
      </c>
    </row>
    <row r="43" spans="1:24" x14ac:dyDescent="0.2">
      <c r="C43" s="45"/>
      <c r="D43" s="51"/>
      <c r="E43" s="51"/>
      <c r="F43" s="51"/>
      <c r="G43" s="51"/>
      <c r="H43" s="52"/>
      <c r="I43" s="51"/>
      <c r="J43" s="37"/>
      <c r="K43" s="51"/>
    </row>
    <row r="44" spans="1:24" x14ac:dyDescent="0.2">
      <c r="C44" s="58" t="s">
        <v>209</v>
      </c>
      <c r="D44" s="51"/>
      <c r="E44" s="51"/>
      <c r="F44" s="51"/>
      <c r="G44" s="51"/>
      <c r="H44" s="52"/>
      <c r="I44" s="51"/>
      <c r="J44" s="51"/>
      <c r="K44" s="51"/>
    </row>
    <row r="45" spans="1:24" hidden="1" x14ac:dyDescent="0.2">
      <c r="A45" s="43" t="str">
        <f t="shared" ref="A45:A50" si="10">IF(SUM(D45:K45)=0,"Hide","Show")</f>
        <v>Hide</v>
      </c>
      <c r="B45" s="45">
        <v>48120</v>
      </c>
      <c r="C45" s="55" t="s">
        <v>441</v>
      </c>
      <c r="D45" s="51">
        <v>0</v>
      </c>
      <c r="E45" s="51">
        <v>0</v>
      </c>
      <c r="F45" s="51">
        <f t="shared" ref="F45:F50" si="11">E45-D45</f>
        <v>0</v>
      </c>
      <c r="G45" s="51">
        <v>0</v>
      </c>
      <c r="H45" s="52">
        <v>0</v>
      </c>
      <c r="I45" s="51">
        <f t="shared" ref="I45:I50" si="12">H45-G45</f>
        <v>0</v>
      </c>
      <c r="J45" s="36">
        <f t="shared" ref="J45:J51" si="13">IF(H45=0, 0,I45/H45)</f>
        <v>0</v>
      </c>
      <c r="K45" s="51">
        <v>0</v>
      </c>
    </row>
    <row r="46" spans="1:24" hidden="1" x14ac:dyDescent="0.2">
      <c r="A46" s="43" t="str">
        <f t="shared" si="10"/>
        <v>Hide</v>
      </c>
      <c r="B46" s="45">
        <v>48320</v>
      </c>
      <c r="C46" s="55" t="s">
        <v>660</v>
      </c>
      <c r="D46" s="51">
        <v>0</v>
      </c>
      <c r="E46" s="51">
        <v>0</v>
      </c>
      <c r="F46" s="51">
        <f t="shared" si="11"/>
        <v>0</v>
      </c>
      <c r="G46" s="51">
        <v>0</v>
      </c>
      <c r="H46" s="52">
        <v>0</v>
      </c>
      <c r="I46" s="51">
        <f t="shared" si="12"/>
        <v>0</v>
      </c>
      <c r="J46" s="36">
        <f t="shared" si="13"/>
        <v>0</v>
      </c>
      <c r="K46" s="51">
        <v>0</v>
      </c>
    </row>
    <row r="47" spans="1:24" hidden="1" x14ac:dyDescent="0.2">
      <c r="A47" s="43" t="str">
        <f t="shared" si="10"/>
        <v>Hide</v>
      </c>
      <c r="B47" s="45">
        <v>48410</v>
      </c>
      <c r="C47" s="55" t="s">
        <v>442</v>
      </c>
      <c r="D47" s="51">
        <v>0</v>
      </c>
      <c r="E47" s="51">
        <v>0</v>
      </c>
      <c r="F47" s="51">
        <f t="shared" si="11"/>
        <v>0</v>
      </c>
      <c r="G47" s="51">
        <v>0</v>
      </c>
      <c r="H47" s="52">
        <v>0</v>
      </c>
      <c r="I47" s="51">
        <f t="shared" si="12"/>
        <v>0</v>
      </c>
      <c r="J47" s="36">
        <f t="shared" si="13"/>
        <v>0</v>
      </c>
      <c r="K47" s="51">
        <v>0</v>
      </c>
    </row>
    <row r="48" spans="1:24" x14ac:dyDescent="0.2">
      <c r="A48" s="43" t="str">
        <f t="shared" si="10"/>
        <v>Show</v>
      </c>
      <c r="B48" s="45">
        <v>48420</v>
      </c>
      <c r="C48" s="55" t="s">
        <v>443</v>
      </c>
      <c r="D48" s="51">
        <v>2</v>
      </c>
      <c r="E48" s="51">
        <v>0</v>
      </c>
      <c r="F48" s="51">
        <f t="shared" si="11"/>
        <v>-2</v>
      </c>
      <c r="G48" s="51">
        <v>0</v>
      </c>
      <c r="H48" s="52">
        <v>0</v>
      </c>
      <c r="I48" s="51">
        <f t="shared" si="12"/>
        <v>0</v>
      </c>
      <c r="J48" s="36">
        <f t="shared" si="13"/>
        <v>0</v>
      </c>
      <c r="K48" s="51">
        <v>25</v>
      </c>
    </row>
    <row r="49" spans="1:11" hidden="1" x14ac:dyDescent="0.2">
      <c r="A49" s="43" t="str">
        <f t="shared" si="10"/>
        <v>Hide</v>
      </c>
      <c r="B49" s="45">
        <v>48610</v>
      </c>
      <c r="C49" s="55" t="s">
        <v>444</v>
      </c>
      <c r="D49" s="51">
        <v>0</v>
      </c>
      <c r="E49" s="51">
        <v>0</v>
      </c>
      <c r="F49" s="51">
        <f t="shared" si="11"/>
        <v>0</v>
      </c>
      <c r="G49" s="51">
        <v>0</v>
      </c>
      <c r="H49" s="52">
        <v>0</v>
      </c>
      <c r="I49" s="51">
        <f t="shared" si="12"/>
        <v>0</v>
      </c>
      <c r="J49" s="36">
        <f t="shared" si="13"/>
        <v>0</v>
      </c>
      <c r="K49" s="51">
        <v>0</v>
      </c>
    </row>
    <row r="50" spans="1:11" hidden="1" x14ac:dyDescent="0.2">
      <c r="A50" s="43" t="str">
        <f t="shared" si="10"/>
        <v>Hide</v>
      </c>
      <c r="B50" s="45">
        <v>48710</v>
      </c>
      <c r="C50" s="55" t="s">
        <v>445</v>
      </c>
      <c r="D50" s="51">
        <v>0</v>
      </c>
      <c r="E50" s="51">
        <v>0</v>
      </c>
      <c r="F50" s="51">
        <f t="shared" si="11"/>
        <v>0</v>
      </c>
      <c r="G50" s="51">
        <v>0</v>
      </c>
      <c r="H50" s="52">
        <v>0</v>
      </c>
      <c r="I50" s="51">
        <f t="shared" si="12"/>
        <v>0</v>
      </c>
      <c r="J50" s="36">
        <f t="shared" si="13"/>
        <v>0</v>
      </c>
      <c r="K50" s="51">
        <v>0</v>
      </c>
    </row>
    <row r="51" spans="1:11" x14ac:dyDescent="0.2">
      <c r="B51" s="48" t="s">
        <v>20</v>
      </c>
      <c r="C51" s="48" t="s">
        <v>0</v>
      </c>
      <c r="D51" s="56">
        <f t="shared" ref="D51:I51" si="14">SUM(D45:D50)</f>
        <v>2</v>
      </c>
      <c r="E51" s="56">
        <f t="shared" si="14"/>
        <v>0</v>
      </c>
      <c r="F51" s="56">
        <f t="shared" si="14"/>
        <v>-2</v>
      </c>
      <c r="G51" s="56">
        <f t="shared" si="14"/>
        <v>0</v>
      </c>
      <c r="H51" s="57">
        <f t="shared" si="14"/>
        <v>0</v>
      </c>
      <c r="I51" s="56">
        <f t="shared" si="14"/>
        <v>0</v>
      </c>
      <c r="J51" s="35">
        <f t="shared" si="13"/>
        <v>0</v>
      </c>
      <c r="K51" s="56">
        <f>SUM(K45:K50)</f>
        <v>25</v>
      </c>
    </row>
    <row r="52" spans="1:11" x14ac:dyDescent="0.2">
      <c r="C52" s="45"/>
      <c r="D52" s="51"/>
      <c r="E52" s="51"/>
      <c r="F52" s="51"/>
      <c r="G52" s="51"/>
      <c r="H52" s="52"/>
      <c r="I52" s="51"/>
      <c r="J52" s="51"/>
      <c r="K52" s="51"/>
    </row>
    <row r="53" spans="1:11" x14ac:dyDescent="0.2">
      <c r="C53" s="58" t="s">
        <v>210</v>
      </c>
      <c r="D53" s="51"/>
      <c r="E53" s="51"/>
      <c r="F53" s="51"/>
      <c r="G53" s="51"/>
      <c r="H53" s="52"/>
      <c r="I53" s="51"/>
      <c r="J53" s="51"/>
      <c r="K53" s="51"/>
    </row>
    <row r="54" spans="1:11" hidden="1" x14ac:dyDescent="0.2">
      <c r="A54" s="43" t="str">
        <f t="shared" ref="A54:A59" si="15">IF(SUM(D54:K54)=0,"Hide","Show")</f>
        <v>Hide</v>
      </c>
      <c r="B54" s="45">
        <v>49200</v>
      </c>
      <c r="C54" s="55" t="s">
        <v>446</v>
      </c>
      <c r="D54" s="51">
        <v>0</v>
      </c>
      <c r="E54" s="51">
        <v>0</v>
      </c>
      <c r="F54" s="51">
        <f t="shared" ref="F54:F59" si="16">E54-D54</f>
        <v>0</v>
      </c>
      <c r="G54" s="51">
        <v>0</v>
      </c>
      <c r="H54" s="52">
        <v>0</v>
      </c>
      <c r="I54" s="51">
        <f t="shared" ref="I54:I59" si="17">H54-G54</f>
        <v>0</v>
      </c>
      <c r="J54" s="36">
        <f t="shared" ref="J54:J60" si="18">IF(H54=0, 0,I54/H54)</f>
        <v>0</v>
      </c>
      <c r="K54" s="51">
        <v>0</v>
      </c>
    </row>
    <row r="55" spans="1:11" hidden="1" x14ac:dyDescent="0.2">
      <c r="A55" s="43" t="str">
        <f t="shared" si="15"/>
        <v>Hide</v>
      </c>
      <c r="B55" s="45">
        <v>49210</v>
      </c>
      <c r="C55" s="55" t="s">
        <v>447</v>
      </c>
      <c r="D55" s="51">
        <v>0</v>
      </c>
      <c r="E55" s="51">
        <v>0</v>
      </c>
      <c r="F55" s="51">
        <f t="shared" si="16"/>
        <v>0</v>
      </c>
      <c r="G55" s="51">
        <v>0</v>
      </c>
      <c r="H55" s="52">
        <v>0</v>
      </c>
      <c r="I55" s="51">
        <f t="shared" si="17"/>
        <v>0</v>
      </c>
      <c r="J55" s="36">
        <f t="shared" si="18"/>
        <v>0</v>
      </c>
      <c r="K55" s="51">
        <v>0</v>
      </c>
    </row>
    <row r="56" spans="1:11" hidden="1" x14ac:dyDescent="0.2">
      <c r="A56" s="43" t="str">
        <f t="shared" si="15"/>
        <v>Hide</v>
      </c>
      <c r="B56" s="45">
        <v>49310</v>
      </c>
      <c r="C56" s="55" t="s">
        <v>448</v>
      </c>
      <c r="D56" s="51">
        <v>0</v>
      </c>
      <c r="E56" s="51">
        <v>0</v>
      </c>
      <c r="F56" s="51">
        <f t="shared" si="16"/>
        <v>0</v>
      </c>
      <c r="G56" s="51">
        <v>0</v>
      </c>
      <c r="H56" s="52">
        <v>0</v>
      </c>
      <c r="I56" s="51">
        <f t="shared" si="17"/>
        <v>0</v>
      </c>
      <c r="J56" s="36">
        <f t="shared" si="18"/>
        <v>0</v>
      </c>
      <c r="K56" s="51">
        <v>0</v>
      </c>
    </row>
    <row r="57" spans="1:11" hidden="1" x14ac:dyDescent="0.2">
      <c r="A57" s="43" t="str">
        <f t="shared" si="15"/>
        <v>Hide</v>
      </c>
      <c r="B57" s="45">
        <v>49400</v>
      </c>
      <c r="C57" s="55" t="s">
        <v>449</v>
      </c>
      <c r="D57" s="51">
        <v>0</v>
      </c>
      <c r="E57" s="51">
        <v>0</v>
      </c>
      <c r="F57" s="51">
        <f t="shared" si="16"/>
        <v>0</v>
      </c>
      <c r="G57" s="51">
        <v>0</v>
      </c>
      <c r="H57" s="52">
        <v>0</v>
      </c>
      <c r="I57" s="51">
        <f t="shared" si="17"/>
        <v>0</v>
      </c>
      <c r="J57" s="36">
        <f t="shared" si="18"/>
        <v>0</v>
      </c>
      <c r="K57" s="51">
        <v>0</v>
      </c>
    </row>
    <row r="58" spans="1:11" hidden="1" x14ac:dyDescent="0.2">
      <c r="A58" s="43" t="str">
        <f t="shared" si="15"/>
        <v>Hide</v>
      </c>
      <c r="B58" s="45">
        <v>49450</v>
      </c>
      <c r="C58" s="55" t="s">
        <v>450</v>
      </c>
      <c r="D58" s="51">
        <v>0</v>
      </c>
      <c r="E58" s="51">
        <v>0</v>
      </c>
      <c r="F58" s="51">
        <f t="shared" si="16"/>
        <v>0</v>
      </c>
      <c r="G58" s="51">
        <v>0</v>
      </c>
      <c r="H58" s="52">
        <v>0</v>
      </c>
      <c r="I58" s="51">
        <f t="shared" si="17"/>
        <v>0</v>
      </c>
      <c r="J58" s="36">
        <f t="shared" si="18"/>
        <v>0</v>
      </c>
      <c r="K58" s="51">
        <v>0</v>
      </c>
    </row>
    <row r="59" spans="1:11" hidden="1" x14ac:dyDescent="0.2">
      <c r="A59" s="43" t="str">
        <f t="shared" si="15"/>
        <v>Hide</v>
      </c>
      <c r="B59" s="45">
        <v>49600</v>
      </c>
      <c r="C59" s="55" t="s">
        <v>451</v>
      </c>
      <c r="D59" s="51">
        <v>0</v>
      </c>
      <c r="E59" s="51">
        <v>0</v>
      </c>
      <c r="F59" s="51">
        <f t="shared" si="16"/>
        <v>0</v>
      </c>
      <c r="G59" s="51">
        <v>0</v>
      </c>
      <c r="H59" s="52">
        <v>0</v>
      </c>
      <c r="I59" s="51">
        <f t="shared" si="17"/>
        <v>0</v>
      </c>
      <c r="J59" s="36">
        <f t="shared" si="18"/>
        <v>0</v>
      </c>
      <c r="K59" s="51">
        <v>0</v>
      </c>
    </row>
    <row r="60" spans="1:11" x14ac:dyDescent="0.2">
      <c r="B60" s="48" t="s">
        <v>20</v>
      </c>
      <c r="C60" s="48" t="s">
        <v>0</v>
      </c>
      <c r="D60" s="56">
        <f t="shared" ref="D60:I60" si="19">SUM(D54:D59)</f>
        <v>0</v>
      </c>
      <c r="E60" s="56">
        <f t="shared" si="19"/>
        <v>0</v>
      </c>
      <c r="F60" s="56">
        <f t="shared" si="19"/>
        <v>0</v>
      </c>
      <c r="G60" s="56">
        <f t="shared" si="19"/>
        <v>0</v>
      </c>
      <c r="H60" s="57">
        <f t="shared" si="19"/>
        <v>0</v>
      </c>
      <c r="I60" s="56">
        <f t="shared" si="19"/>
        <v>0</v>
      </c>
      <c r="J60" s="35">
        <f t="shared" si="18"/>
        <v>0</v>
      </c>
      <c r="K60" s="56">
        <f>SUM(K54:K59)</f>
        <v>0</v>
      </c>
    </row>
    <row r="61" spans="1:11" x14ac:dyDescent="0.2">
      <c r="B61" s="48"/>
      <c r="C61" s="48"/>
      <c r="D61" s="49"/>
      <c r="E61" s="49"/>
      <c r="F61" s="49"/>
      <c r="G61" s="49"/>
      <c r="H61" s="50"/>
      <c r="I61" s="49"/>
      <c r="J61" s="41"/>
      <c r="K61" s="49"/>
    </row>
    <row r="62" spans="1:11" x14ac:dyDescent="0.2">
      <c r="B62" s="48"/>
      <c r="C62" s="58" t="s">
        <v>211</v>
      </c>
      <c r="D62" s="49"/>
      <c r="E62" s="49"/>
      <c r="F62" s="49"/>
      <c r="G62" s="49"/>
      <c r="H62" s="50"/>
      <c r="I62" s="49"/>
      <c r="J62" s="41"/>
      <c r="K62" s="49"/>
    </row>
    <row r="63" spans="1:11" hidden="1" x14ac:dyDescent="0.2">
      <c r="A63" s="43" t="str">
        <f>IF(SUM(D63:K63)=0,"Hide","Show")</f>
        <v>Hide</v>
      </c>
      <c r="B63" s="45">
        <v>52100</v>
      </c>
      <c r="C63" s="55" t="s">
        <v>452</v>
      </c>
      <c r="D63" s="51">
        <v>0</v>
      </c>
      <c r="E63" s="51">
        <v>0</v>
      </c>
      <c r="F63" s="51">
        <f>E63-D63</f>
        <v>0</v>
      </c>
      <c r="G63" s="51">
        <v>0</v>
      </c>
      <c r="H63" s="52">
        <v>0</v>
      </c>
      <c r="I63" s="51">
        <f>H63-G63</f>
        <v>0</v>
      </c>
      <c r="J63" s="36">
        <f t="shared" ref="J63:J68" si="20">IF(H63=0, 0,I63/H63)</f>
        <v>0</v>
      </c>
      <c r="K63" s="51">
        <v>0</v>
      </c>
    </row>
    <row r="64" spans="1:11" hidden="1" x14ac:dyDescent="0.2">
      <c r="A64" s="43" t="str">
        <f>IF(SUM(D64:K64)=0,"Hide","Show")</f>
        <v>Hide</v>
      </c>
      <c r="B64" s="45">
        <v>52200</v>
      </c>
      <c r="C64" s="55" t="s">
        <v>453</v>
      </c>
      <c r="D64" s="51">
        <v>0</v>
      </c>
      <c r="E64" s="51">
        <v>0</v>
      </c>
      <c r="F64" s="51">
        <f>E64-D64</f>
        <v>0</v>
      </c>
      <c r="G64" s="51">
        <v>0</v>
      </c>
      <c r="H64" s="52">
        <v>0</v>
      </c>
      <c r="I64" s="51">
        <f>H64-G64</f>
        <v>0</v>
      </c>
      <c r="J64" s="36">
        <f t="shared" si="20"/>
        <v>0</v>
      </c>
      <c r="K64" s="51">
        <v>0</v>
      </c>
    </row>
    <row r="65" spans="1:11" hidden="1" x14ac:dyDescent="0.2">
      <c r="A65" s="43" t="str">
        <f>IF(SUM(D65:K65)=0,"Hide","Show")</f>
        <v>Hide</v>
      </c>
      <c r="B65" s="45">
        <v>52300</v>
      </c>
      <c r="C65" s="55" t="s">
        <v>454</v>
      </c>
      <c r="D65" s="51">
        <v>0</v>
      </c>
      <c r="E65" s="51">
        <v>0</v>
      </c>
      <c r="F65" s="51">
        <f>E65-D65</f>
        <v>0</v>
      </c>
      <c r="G65" s="51">
        <v>0</v>
      </c>
      <c r="H65" s="52">
        <v>0</v>
      </c>
      <c r="I65" s="51">
        <f>H65-G65</f>
        <v>0</v>
      </c>
      <c r="J65" s="36">
        <f t="shared" si="20"/>
        <v>0</v>
      </c>
      <c r="K65" s="51">
        <v>0</v>
      </c>
    </row>
    <row r="66" spans="1:11" hidden="1" x14ac:dyDescent="0.2">
      <c r="A66" s="43" t="str">
        <f>IF(SUM(D66:K66)=0,"Hide","Show")</f>
        <v>Hide</v>
      </c>
      <c r="B66" s="45">
        <v>52400</v>
      </c>
      <c r="C66" s="55" t="s">
        <v>455</v>
      </c>
      <c r="D66" s="51">
        <v>0</v>
      </c>
      <c r="E66" s="51">
        <v>0</v>
      </c>
      <c r="F66" s="51">
        <f>E66-D66</f>
        <v>0</v>
      </c>
      <c r="G66" s="51">
        <v>0</v>
      </c>
      <c r="H66" s="52">
        <v>0</v>
      </c>
      <c r="I66" s="51">
        <f>H66-G66</f>
        <v>0</v>
      </c>
      <c r="J66" s="36">
        <f t="shared" si="20"/>
        <v>0</v>
      </c>
      <c r="K66" s="51">
        <v>0</v>
      </c>
    </row>
    <row r="67" spans="1:11" hidden="1" x14ac:dyDescent="0.2">
      <c r="A67" s="43" t="str">
        <f>IF(SUM(D67:K67)=0,"Hide","Show")</f>
        <v>Hide</v>
      </c>
      <c r="B67" s="45">
        <v>52500</v>
      </c>
      <c r="C67" s="55" t="s">
        <v>456</v>
      </c>
      <c r="D67" s="51">
        <v>0</v>
      </c>
      <c r="E67" s="51">
        <v>0</v>
      </c>
      <c r="F67" s="51">
        <f>E67-D67</f>
        <v>0</v>
      </c>
      <c r="G67" s="51">
        <v>0</v>
      </c>
      <c r="H67" s="52">
        <v>0</v>
      </c>
      <c r="I67" s="51">
        <f>H67-G67</f>
        <v>0</v>
      </c>
      <c r="J67" s="36">
        <f t="shared" si="20"/>
        <v>0</v>
      </c>
      <c r="K67" s="51">
        <v>0</v>
      </c>
    </row>
    <row r="68" spans="1:11" x14ac:dyDescent="0.2">
      <c r="B68" s="48"/>
      <c r="C68" s="48" t="s">
        <v>0</v>
      </c>
      <c r="D68" s="56">
        <f t="shared" ref="D68:I68" si="21">SUM(D63:D67)</f>
        <v>0</v>
      </c>
      <c r="E68" s="56">
        <f t="shared" si="21"/>
        <v>0</v>
      </c>
      <c r="F68" s="56">
        <f t="shared" si="21"/>
        <v>0</v>
      </c>
      <c r="G68" s="56">
        <f t="shared" si="21"/>
        <v>0</v>
      </c>
      <c r="H68" s="57">
        <f t="shared" si="21"/>
        <v>0</v>
      </c>
      <c r="I68" s="56">
        <f t="shared" si="21"/>
        <v>0</v>
      </c>
      <c r="J68" s="35">
        <f t="shared" si="20"/>
        <v>0</v>
      </c>
      <c r="K68" s="56">
        <f>SUM(K63:K67)</f>
        <v>0</v>
      </c>
    </row>
    <row r="69" spans="1:11" x14ac:dyDescent="0.2">
      <c r="B69" s="48"/>
      <c r="C69" s="48"/>
      <c r="D69" s="49"/>
      <c r="E69" s="49"/>
      <c r="F69" s="49"/>
      <c r="G69" s="49"/>
      <c r="H69" s="50"/>
      <c r="I69" s="49"/>
      <c r="J69" s="41"/>
      <c r="K69" s="49"/>
    </row>
    <row r="70" spans="1:11" x14ac:dyDescent="0.2">
      <c r="B70" s="48"/>
      <c r="C70" s="58" t="s">
        <v>212</v>
      </c>
      <c r="D70" s="49"/>
      <c r="E70" s="49"/>
      <c r="F70" s="49"/>
      <c r="G70" s="49"/>
      <c r="H70" s="50"/>
      <c r="I70" s="49"/>
      <c r="J70" s="41"/>
      <c r="K70" s="49"/>
    </row>
    <row r="71" spans="1:11" x14ac:dyDescent="0.2">
      <c r="A71" s="43" t="str">
        <f t="shared" ref="A71:A76" si="22">IF(SUM(D71:K71)=0,"Hide","Show")</f>
        <v>Show</v>
      </c>
      <c r="B71" s="45">
        <v>53100</v>
      </c>
      <c r="C71" s="55" t="s">
        <v>457</v>
      </c>
      <c r="D71" s="51">
        <v>865</v>
      </c>
      <c r="E71" s="51">
        <v>0</v>
      </c>
      <c r="F71" s="51">
        <f t="shared" ref="F71:F76" si="23">E71-D71</f>
        <v>-865</v>
      </c>
      <c r="G71" s="51">
        <v>9515</v>
      </c>
      <c r="H71" s="52">
        <v>0</v>
      </c>
      <c r="I71" s="51">
        <f t="shared" ref="I71:I76" si="24">H71-G71</f>
        <v>-9515</v>
      </c>
      <c r="J71" s="36">
        <f t="shared" ref="J71:J77" si="25">IF(H71=0, 0,I71/H71)</f>
        <v>0</v>
      </c>
      <c r="K71" s="51">
        <v>10375</v>
      </c>
    </row>
    <row r="72" spans="1:11" x14ac:dyDescent="0.2">
      <c r="A72" s="43" t="str">
        <f t="shared" si="22"/>
        <v>Show</v>
      </c>
      <c r="B72" s="45">
        <v>53110</v>
      </c>
      <c r="C72" s="55" t="s">
        <v>458</v>
      </c>
      <c r="D72" s="51">
        <v>83</v>
      </c>
      <c r="E72" s="51">
        <v>0</v>
      </c>
      <c r="F72" s="51">
        <f t="shared" si="23"/>
        <v>-83</v>
      </c>
      <c r="G72" s="51">
        <v>913</v>
      </c>
      <c r="H72" s="52">
        <v>0</v>
      </c>
      <c r="I72" s="51">
        <f t="shared" si="24"/>
        <v>-913</v>
      </c>
      <c r="J72" s="36">
        <f t="shared" si="25"/>
        <v>0</v>
      </c>
      <c r="K72" s="51">
        <v>1000</v>
      </c>
    </row>
    <row r="73" spans="1:11" x14ac:dyDescent="0.2">
      <c r="A73" s="43" t="str">
        <f t="shared" si="22"/>
        <v>Show</v>
      </c>
      <c r="B73" s="45">
        <v>53120</v>
      </c>
      <c r="C73" s="55" t="s">
        <v>459</v>
      </c>
      <c r="D73" s="51">
        <v>58</v>
      </c>
      <c r="E73" s="51">
        <v>0</v>
      </c>
      <c r="F73" s="51">
        <f t="shared" si="23"/>
        <v>-58</v>
      </c>
      <c r="G73" s="51">
        <v>638</v>
      </c>
      <c r="H73" s="52">
        <v>0</v>
      </c>
      <c r="I73" s="51">
        <f t="shared" si="24"/>
        <v>-638</v>
      </c>
      <c r="J73" s="36">
        <f t="shared" si="25"/>
        <v>0</v>
      </c>
      <c r="K73" s="51">
        <v>700</v>
      </c>
    </row>
    <row r="74" spans="1:11" x14ac:dyDescent="0.2">
      <c r="A74" s="43" t="str">
        <f t="shared" si="22"/>
        <v>Show</v>
      </c>
      <c r="B74" s="45">
        <v>53130</v>
      </c>
      <c r="C74" s="55" t="s">
        <v>460</v>
      </c>
      <c r="D74" s="51">
        <v>117</v>
      </c>
      <c r="E74" s="51">
        <v>0</v>
      </c>
      <c r="F74" s="51">
        <f t="shared" si="23"/>
        <v>-117</v>
      </c>
      <c r="G74" s="51">
        <v>1287</v>
      </c>
      <c r="H74" s="52">
        <v>0</v>
      </c>
      <c r="I74" s="51">
        <f t="shared" si="24"/>
        <v>-1287</v>
      </c>
      <c r="J74" s="36">
        <f t="shared" si="25"/>
        <v>0</v>
      </c>
      <c r="K74" s="51">
        <v>1400</v>
      </c>
    </row>
    <row r="75" spans="1:11" x14ac:dyDescent="0.2">
      <c r="A75" s="43" t="str">
        <f t="shared" si="22"/>
        <v>Show</v>
      </c>
      <c r="B75" s="45">
        <v>53150</v>
      </c>
      <c r="C75" s="55" t="s">
        <v>461</v>
      </c>
      <c r="D75" s="51">
        <v>8</v>
      </c>
      <c r="E75" s="51">
        <v>0</v>
      </c>
      <c r="F75" s="51">
        <f t="shared" si="23"/>
        <v>-8</v>
      </c>
      <c r="G75" s="51">
        <v>88</v>
      </c>
      <c r="H75" s="52">
        <v>0</v>
      </c>
      <c r="I75" s="51">
        <f t="shared" si="24"/>
        <v>-88</v>
      </c>
      <c r="J75" s="36">
        <f t="shared" si="25"/>
        <v>0</v>
      </c>
      <c r="K75" s="51">
        <v>100</v>
      </c>
    </row>
    <row r="76" spans="1:11" hidden="1" x14ac:dyDescent="0.2">
      <c r="A76" s="43" t="str">
        <f t="shared" si="22"/>
        <v>Hide</v>
      </c>
      <c r="B76" s="45">
        <v>53500</v>
      </c>
      <c r="C76" s="55" t="s">
        <v>462</v>
      </c>
      <c r="D76" s="51">
        <v>0</v>
      </c>
      <c r="E76" s="51">
        <v>0</v>
      </c>
      <c r="F76" s="51">
        <f t="shared" si="23"/>
        <v>0</v>
      </c>
      <c r="G76" s="51">
        <v>0</v>
      </c>
      <c r="H76" s="52">
        <v>0</v>
      </c>
      <c r="I76" s="51">
        <f t="shared" si="24"/>
        <v>0</v>
      </c>
      <c r="J76" s="36">
        <f t="shared" si="25"/>
        <v>0</v>
      </c>
      <c r="K76" s="51">
        <v>0</v>
      </c>
    </row>
    <row r="77" spans="1:11" x14ac:dyDescent="0.2">
      <c r="B77" s="48"/>
      <c r="C77" s="48" t="s">
        <v>0</v>
      </c>
      <c r="D77" s="56">
        <f t="shared" ref="D77:I77" si="26">SUM(D71:D76)</f>
        <v>1131</v>
      </c>
      <c r="E77" s="56">
        <f t="shared" si="26"/>
        <v>0</v>
      </c>
      <c r="F77" s="56">
        <f t="shared" si="26"/>
        <v>-1131</v>
      </c>
      <c r="G77" s="56">
        <f t="shared" si="26"/>
        <v>12441</v>
      </c>
      <c r="H77" s="57">
        <f t="shared" si="26"/>
        <v>0</v>
      </c>
      <c r="I77" s="56">
        <f t="shared" si="26"/>
        <v>-12441</v>
      </c>
      <c r="J77" s="35">
        <f t="shared" si="25"/>
        <v>0</v>
      </c>
      <c r="K77" s="56">
        <f>SUM(K71:K76)</f>
        <v>13575</v>
      </c>
    </row>
    <row r="78" spans="1:11" x14ac:dyDescent="0.2">
      <c r="C78" s="45"/>
      <c r="D78" s="51"/>
      <c r="E78" s="51"/>
      <c r="F78" s="51"/>
      <c r="G78" s="51"/>
      <c r="H78" s="52"/>
      <c r="I78" s="51"/>
      <c r="J78" s="51"/>
      <c r="K78" s="51"/>
    </row>
    <row r="79" spans="1:11" x14ac:dyDescent="0.2">
      <c r="C79" s="58" t="s">
        <v>147</v>
      </c>
      <c r="D79" s="51"/>
      <c r="E79" s="51"/>
      <c r="F79" s="51"/>
      <c r="G79" s="51"/>
      <c r="H79" s="52"/>
      <c r="I79" s="51"/>
      <c r="J79" s="51"/>
      <c r="K79" s="51"/>
    </row>
    <row r="80" spans="1:11" hidden="1" x14ac:dyDescent="0.2">
      <c r="A80" s="43" t="str">
        <f>IF(SUM(D80:K80)=0,"Hide","Show")</f>
        <v>Hide</v>
      </c>
      <c r="B80" s="45">
        <v>55100</v>
      </c>
      <c r="C80" s="55" t="s">
        <v>463</v>
      </c>
      <c r="D80" s="51">
        <v>0</v>
      </c>
      <c r="E80" s="51">
        <v>0</v>
      </c>
      <c r="F80" s="51">
        <f>E80-D80</f>
        <v>0</v>
      </c>
      <c r="G80" s="51">
        <v>0</v>
      </c>
      <c r="H80" s="52">
        <v>0</v>
      </c>
      <c r="I80" s="51">
        <f>H80-G80</f>
        <v>0</v>
      </c>
      <c r="J80" s="36">
        <f>IF(H80=0, 0,I80/H80)</f>
        <v>0</v>
      </c>
      <c r="K80" s="51">
        <v>0</v>
      </c>
    </row>
    <row r="81" spans="2:11" x14ac:dyDescent="0.2">
      <c r="B81" s="48"/>
      <c r="C81" s="48" t="s">
        <v>0</v>
      </c>
      <c r="D81" s="56">
        <f t="shared" ref="D81:I81" si="27">SUM(D80:D80)</f>
        <v>0</v>
      </c>
      <c r="E81" s="56">
        <f t="shared" si="27"/>
        <v>0</v>
      </c>
      <c r="F81" s="56">
        <f t="shared" si="27"/>
        <v>0</v>
      </c>
      <c r="G81" s="56">
        <f t="shared" si="27"/>
        <v>0</v>
      </c>
      <c r="H81" s="57">
        <f t="shared" si="27"/>
        <v>0</v>
      </c>
      <c r="I81" s="56">
        <f t="shared" si="27"/>
        <v>0</v>
      </c>
      <c r="J81" s="35">
        <f>IF(H81=0, 0,I81/H81)</f>
        <v>0</v>
      </c>
      <c r="K81" s="56">
        <f>SUM(K80:K80)</f>
        <v>0</v>
      </c>
    </row>
    <row r="82" spans="2:11" x14ac:dyDescent="0.2">
      <c r="C82" s="55"/>
      <c r="D82" s="51"/>
      <c r="E82" s="51"/>
      <c r="F82" s="51"/>
      <c r="G82" s="51"/>
      <c r="H82" s="52"/>
      <c r="I82" s="51"/>
      <c r="J82" s="51"/>
      <c r="K82" s="51"/>
    </row>
    <row r="83" spans="2:11" x14ac:dyDescent="0.2">
      <c r="C83" s="45"/>
      <c r="D83" s="51"/>
      <c r="E83" s="51"/>
      <c r="F83" s="51"/>
      <c r="G83" s="51"/>
      <c r="H83" s="52"/>
      <c r="I83" s="51"/>
      <c r="J83" s="51"/>
      <c r="K83" s="51"/>
    </row>
    <row r="84" spans="2:11" x14ac:dyDescent="0.2">
      <c r="B84" s="48"/>
      <c r="C84" s="48" t="s">
        <v>12</v>
      </c>
      <c r="D84" s="53">
        <f t="shared" ref="D84:I84" si="28">SUM(D42,D51,D60,D68,D77,D81)</f>
        <v>1133</v>
      </c>
      <c r="E84" s="53">
        <f t="shared" si="28"/>
        <v>0</v>
      </c>
      <c r="F84" s="53">
        <f t="shared" si="28"/>
        <v>-1133</v>
      </c>
      <c r="G84" s="53">
        <f t="shared" si="28"/>
        <v>12441</v>
      </c>
      <c r="H84" s="54">
        <f t="shared" si="28"/>
        <v>0</v>
      </c>
      <c r="I84" s="53">
        <f t="shared" si="28"/>
        <v>-12441</v>
      </c>
      <c r="J84" s="34">
        <f>IF(H84=0, 0,I84/H84)</f>
        <v>0</v>
      </c>
      <c r="K84" s="53">
        <f>SUM(K42,K51,K60,K68,K77,K81)</f>
        <v>13600</v>
      </c>
    </row>
    <row r="85" spans="2:11" x14ac:dyDescent="0.2">
      <c r="C85" s="45"/>
      <c r="D85" s="51"/>
      <c r="E85" s="51"/>
      <c r="F85" s="51"/>
      <c r="G85" s="51"/>
      <c r="H85" s="52"/>
      <c r="I85" s="51"/>
      <c r="J85" s="51"/>
      <c r="K85" s="51"/>
    </row>
    <row r="86" spans="2:11" x14ac:dyDescent="0.2">
      <c r="B86" s="48"/>
      <c r="C86" s="48" t="s">
        <v>16</v>
      </c>
      <c r="D86" s="49"/>
      <c r="E86" s="49"/>
      <c r="F86" s="49"/>
      <c r="G86" s="49"/>
      <c r="H86" s="50"/>
      <c r="I86" s="49"/>
      <c r="J86" s="49"/>
      <c r="K86" s="49"/>
    </row>
    <row r="87" spans="2:11" ht="13.15" thickBot="1" x14ac:dyDescent="0.25">
      <c r="B87" s="48"/>
      <c r="C87" s="48" t="s">
        <v>17</v>
      </c>
      <c r="D87" s="46">
        <f t="shared" ref="D87:I87" si="29">D30-D84</f>
        <v>0</v>
      </c>
      <c r="E87" s="46">
        <f t="shared" si="29"/>
        <v>0</v>
      </c>
      <c r="F87" s="46">
        <f t="shared" si="29"/>
        <v>0</v>
      </c>
      <c r="G87" s="46">
        <f t="shared" si="29"/>
        <v>22</v>
      </c>
      <c r="H87" s="47">
        <f t="shared" si="29"/>
        <v>22.12</v>
      </c>
      <c r="I87" s="46">
        <f t="shared" si="29"/>
        <v>0.12000000000080036</v>
      </c>
      <c r="J87" s="33">
        <f>IF(H87=0, 0,I87/H87)</f>
        <v>5.4249547920795817E-3</v>
      </c>
      <c r="K87" s="46">
        <f>K30-K84</f>
        <v>0</v>
      </c>
    </row>
    <row r="88" spans="2:11" ht="13.15" thickTop="1" x14ac:dyDescent="0.2"/>
  </sheetData>
  <pageMargins left="0.7" right="0.7" top="0.75" bottom="0.75" header="0.3" footer="0.3"/>
  <pageSetup paperSize="9" scale="5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F52D5F88A11047ABB043E126D6417C" ma:contentTypeVersion="2" ma:contentTypeDescription="Create a new document." ma:contentTypeScope="" ma:versionID="98565ad44dc4924a711acf2ebe97864b">
  <xsd:schema xmlns:xsd="http://www.w3.org/2001/XMLSchema" xmlns:xs="http://www.w3.org/2001/XMLSchema" xmlns:p="http://schemas.microsoft.com/office/2006/metadata/properties" xmlns:ns2="bf188a08-9682-4f18-8330-0095bfead182" targetNamespace="http://schemas.microsoft.com/office/2006/metadata/properties" ma:root="true" ma:fieldsID="c2620ff7c9edc4decd57725586ad69a6" ns2:_="">
    <xsd:import namespace="bf188a08-9682-4f18-8330-0095bfead1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88a08-9682-4f18-8330-0095bfead1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16E7EFA-3631-4A3D-8245-4C3234962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188a08-9682-4f18-8330-0095bfead1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E637F5-5750-458D-9D7E-650784A539C8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bf188a08-9682-4f18-8330-0095bfead182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C8AF0DD-16CA-4794-8A85-F3503BD70C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summary</vt:lpstr>
      <vt:lpstr>Option</vt:lpstr>
      <vt:lpstr>1000</vt:lpstr>
      <vt:lpstr>2100</vt:lpstr>
      <vt:lpstr>2200</vt:lpstr>
      <vt:lpstr>2300</vt:lpstr>
      <vt:lpstr>3100</vt:lpstr>
      <vt:lpstr>3200</vt:lpstr>
      <vt:lpstr>3300</vt:lpstr>
      <vt:lpstr>4100</vt:lpstr>
      <vt:lpstr>'1000'!Print_Area</vt:lpstr>
      <vt:lpstr>'2100'!Print_Area</vt:lpstr>
      <vt:lpstr>'2200'!Print_Area</vt:lpstr>
      <vt:lpstr>'2300'!Print_Area</vt:lpstr>
      <vt:lpstr>'3100'!Print_Area</vt:lpstr>
      <vt:lpstr>'3200'!Print_Area</vt:lpstr>
      <vt:lpstr>'3300'!Print_Area</vt:lpstr>
      <vt:lpstr>'4100'!Print_Area</vt:lpstr>
      <vt:lpstr>summary!Print_Area</vt:lpstr>
    </vt:vector>
  </TitlesOfParts>
  <Company>SPC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</dc:creator>
  <cp:lastModifiedBy>Jennifer Shaw</cp:lastModifiedBy>
  <cp:lastPrinted>2019-07-17T20:32:00Z</cp:lastPrinted>
  <dcterms:created xsi:type="dcterms:W3CDTF">2001-01-23T18:04:06Z</dcterms:created>
  <dcterms:modified xsi:type="dcterms:W3CDTF">2021-01-07T16:00:15Z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  <property fmtid="{D5CDD505-2E9C-101B-9397-08002B2CF9AE}" pid="3" name="ContentTypeId">
    <vt:lpwstr>0x0101004AF52D5F88A11047ABB043E126D6417C</vt:lpwstr>
  </property>
  <property fmtid="{D5CDD505-2E9C-101B-9397-08002B2CF9AE}" pid="4" name="Jet Reports Design Mode Active">
    <vt:bool>false</vt:bool>
  </property>
</Properties>
</file>